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filterPrivacy="1"/>
  <xr:revisionPtr revIDLastSave="1" documentId="8_{0D922446-7950-4F06-816C-3BBB06C09C08}" xr6:coauthVersionLast="47" xr6:coauthVersionMax="47" xr10:uidLastSave="{F1F399C3-D526-46F7-8369-35AFD289EA4D}"/>
  <bookViews>
    <workbookView xWindow="-120" yWindow="-120" windowWidth="29040" windowHeight="15720" tabRatio="807" activeTab="2" xr2:uid="{00000000-000D-0000-FFFF-FFFF00000000}"/>
  </bookViews>
  <sheets>
    <sheet name="1_Darba laika normatīvi" sheetId="7" r:id="rId1"/>
    <sheet name="2_Darba efektivitāte" sheetId="2" r:id="rId2"/>
    <sheet name="3_Darbinieki un atalgojums" sheetId="3" r:id="rId3"/>
    <sheet name="4_Tāme" sheetId="4" r:id="rId4"/>
    <sheet name="5_Finanšu piedāvājums" sheetId="5" r:id="rId5"/>
  </sheets>
  <definedNames>
    <definedName name="_Toc409514577" localSheetId="3">'4_Tāme'!#REF!</definedName>
    <definedName name="_Toc409514577" localSheetId="4">'5_Finanšu piedāvājums'!#REF!</definedName>
    <definedName name="_xlnm.Print_Area" localSheetId="0">'1_Darba laika normatīvi'!$A$1:$H$22</definedName>
    <definedName name="_xlnm.Print_Area" localSheetId="1">'2_Darba efektivitāte'!$A$1:$H$102</definedName>
    <definedName name="_xlnm.Print_Area" localSheetId="2">'3_Darbinieki un atalgojums'!$A$1:$P$82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63" i="3" l="1"/>
  <c r="R62" i="3"/>
  <c r="R61" i="3"/>
  <c r="R57" i="3"/>
  <c r="R56" i="3"/>
  <c r="R55" i="3"/>
  <c r="R53" i="3"/>
  <c r="R52" i="3"/>
  <c r="R51" i="3"/>
  <c r="R47" i="3"/>
  <c r="R46" i="3"/>
  <c r="R45" i="3"/>
  <c r="R43" i="3"/>
  <c r="R42" i="3"/>
  <c r="R41" i="3"/>
  <c r="R39" i="3"/>
  <c r="R38" i="3"/>
  <c r="R37" i="3"/>
  <c r="R33" i="3"/>
  <c r="R31" i="3"/>
  <c r="R30" i="3"/>
  <c r="R26" i="3"/>
  <c r="R25" i="3"/>
  <c r="R24" i="3"/>
  <c r="R22" i="3"/>
  <c r="R21" i="3"/>
  <c r="R20" i="3"/>
  <c r="R18" i="3"/>
  <c r="R17" i="3"/>
  <c r="R16" i="3"/>
  <c r="G63" i="2"/>
  <c r="G62" i="2"/>
  <c r="G47" i="2"/>
  <c r="G46" i="2"/>
  <c r="I39" i="2"/>
  <c r="I33" i="2"/>
  <c r="I34" i="2"/>
  <c r="I35" i="2"/>
  <c r="I36" i="2"/>
  <c r="I37" i="2"/>
  <c r="I38" i="2"/>
  <c r="I32" i="2"/>
  <c r="I31" i="2"/>
  <c r="I29" i="2"/>
  <c r="I24" i="2"/>
  <c r="I25" i="2"/>
  <c r="I26" i="2"/>
  <c r="I27" i="2"/>
  <c r="I28" i="2"/>
  <c r="I23" i="2"/>
  <c r="I22" i="2"/>
  <c r="I20" i="2"/>
  <c r="I11" i="2"/>
  <c r="I12" i="2"/>
  <c r="I13" i="2"/>
  <c r="I14" i="2"/>
  <c r="I15" i="2"/>
  <c r="I16" i="2"/>
  <c r="I17" i="2"/>
  <c r="I18" i="2"/>
  <c r="I19" i="2"/>
  <c r="I10" i="2"/>
  <c r="I9" i="2"/>
  <c r="J41" i="2"/>
  <c r="E9" i="2"/>
  <c r="G9" i="2" s="1"/>
  <c r="G15" i="2"/>
  <c r="E32" i="2"/>
  <c r="G32" i="2" s="1"/>
  <c r="E33" i="2"/>
  <c r="G33" i="2" s="1"/>
  <c r="E34" i="2"/>
  <c r="G34" i="2" s="1"/>
  <c r="E35" i="2"/>
  <c r="G35" i="2" s="1"/>
  <c r="E36" i="2"/>
  <c r="G36" i="2" s="1"/>
  <c r="E37" i="2"/>
  <c r="G37" i="2" s="1"/>
  <c r="E38" i="2"/>
  <c r="G38" i="2" s="1"/>
  <c r="E39" i="2"/>
  <c r="G39" i="2" s="1"/>
  <c r="E31" i="2"/>
  <c r="E23" i="2"/>
  <c r="G23" i="2" s="1"/>
  <c r="E24" i="2"/>
  <c r="G24" i="2" s="1"/>
  <c r="E25" i="2"/>
  <c r="G25" i="2" s="1"/>
  <c r="E26" i="2"/>
  <c r="G26" i="2" s="1"/>
  <c r="E27" i="2"/>
  <c r="G27" i="2" s="1"/>
  <c r="E28" i="2"/>
  <c r="G28" i="2" s="1"/>
  <c r="E29" i="2"/>
  <c r="G29" i="2" s="1"/>
  <c r="E22" i="2"/>
  <c r="E10" i="2"/>
  <c r="G10" i="2" s="1"/>
  <c r="E11" i="2"/>
  <c r="G11" i="2" s="1"/>
  <c r="E12" i="2"/>
  <c r="G12" i="2" s="1"/>
  <c r="E13" i="2"/>
  <c r="G13" i="2" s="1"/>
  <c r="E14" i="2"/>
  <c r="G14" i="2" s="1"/>
  <c r="E15" i="2"/>
  <c r="E16" i="2"/>
  <c r="G16" i="2" s="1"/>
  <c r="E17" i="2"/>
  <c r="G17" i="2" s="1"/>
  <c r="E18" i="2"/>
  <c r="G18" i="2" s="1"/>
  <c r="E19" i="2"/>
  <c r="G19" i="2" s="1"/>
  <c r="E20" i="2"/>
  <c r="G20" i="2" s="1"/>
  <c r="E40" i="2" l="1"/>
  <c r="E30" i="2"/>
  <c r="E21" i="2"/>
  <c r="G21" i="2"/>
  <c r="G22" i="2"/>
  <c r="G30" i="2" s="1"/>
  <c r="G31" i="2"/>
  <c r="G40" i="2" s="1"/>
  <c r="E41" i="2" l="1"/>
  <c r="G41" i="2"/>
  <c r="C18" i="4" l="1"/>
  <c r="C19" i="4"/>
  <c r="C24" i="4" s="1"/>
  <c r="C20" i="4"/>
  <c r="G25" i="4"/>
  <c r="F21" i="4"/>
  <c r="G21" i="4"/>
  <c r="F16" i="4"/>
  <c r="G16" i="4"/>
  <c r="E11" i="4"/>
  <c r="F11" i="4"/>
  <c r="G11" i="4"/>
  <c r="G28" i="4"/>
  <c r="F28" i="4"/>
  <c r="F25" i="4"/>
  <c r="E25" i="4"/>
  <c r="E21" i="4"/>
  <c r="E16" i="4"/>
  <c r="E28" i="4"/>
  <c r="F53" i="2"/>
  <c r="G61" i="3"/>
  <c r="G62" i="3"/>
  <c r="G63" i="3"/>
  <c r="G16" i="3"/>
  <c r="G17" i="3"/>
  <c r="G18" i="3"/>
  <c r="G20" i="3"/>
  <c r="G21" i="3"/>
  <c r="G22" i="3"/>
  <c r="G24" i="3"/>
  <c r="G25" i="3"/>
  <c r="G26" i="3"/>
  <c r="G37" i="3"/>
  <c r="G38" i="3"/>
  <c r="G39" i="3"/>
  <c r="G41" i="3"/>
  <c r="G42" i="3"/>
  <c r="G43" i="3"/>
  <c r="G45" i="3"/>
  <c r="G46" i="3"/>
  <c r="G47" i="3"/>
  <c r="G17" i="5"/>
  <c r="G22" i="5"/>
  <c r="G21" i="5"/>
  <c r="G20" i="5"/>
  <c r="G19" i="5"/>
  <c r="G18" i="5"/>
  <c r="C24" i="3"/>
  <c r="C21" i="2"/>
  <c r="C8" i="4" s="1"/>
  <c r="H16" i="3"/>
  <c r="I16" i="3" s="1"/>
  <c r="E64" i="2"/>
  <c r="H64" i="2"/>
  <c r="G56" i="2"/>
  <c r="E56" i="2"/>
  <c r="C56" i="2"/>
  <c r="H48" i="2"/>
  <c r="F48" i="2"/>
  <c r="E48" i="2"/>
  <c r="C28" i="4"/>
  <c r="H63" i="3"/>
  <c r="J63" i="3" s="1"/>
  <c r="H62" i="3"/>
  <c r="J62" i="3" s="1"/>
  <c r="H61" i="3"/>
  <c r="J61" i="3" s="1"/>
  <c r="G56" i="3"/>
  <c r="G57" i="3"/>
  <c r="G55" i="3"/>
  <c r="G52" i="3"/>
  <c r="G53" i="3"/>
  <c r="G51" i="3"/>
  <c r="G33" i="3"/>
  <c r="G34" i="3" s="1"/>
  <c r="G30" i="3"/>
  <c r="G31" i="3"/>
  <c r="H24" i="3"/>
  <c r="I24" i="3" s="1"/>
  <c r="H20" i="3"/>
  <c r="H57" i="3"/>
  <c r="I57" i="3" s="1"/>
  <c r="H56" i="3"/>
  <c r="I56" i="3" s="1"/>
  <c r="H55" i="3"/>
  <c r="I55" i="3" s="1"/>
  <c r="H53" i="3"/>
  <c r="I53" i="3" s="1"/>
  <c r="H52" i="3"/>
  <c r="J52" i="3" s="1"/>
  <c r="H51" i="3"/>
  <c r="I51" i="3" s="1"/>
  <c r="H47" i="3"/>
  <c r="J47" i="3" s="1"/>
  <c r="H46" i="3"/>
  <c r="I46" i="3" s="1"/>
  <c r="H45" i="3"/>
  <c r="J45" i="3" s="1"/>
  <c r="H43" i="3"/>
  <c r="J43" i="3" s="1"/>
  <c r="H42" i="3"/>
  <c r="I42" i="3" s="1"/>
  <c r="H41" i="3"/>
  <c r="J41" i="3" s="1"/>
  <c r="H39" i="3"/>
  <c r="J39" i="3" s="1"/>
  <c r="H38" i="3"/>
  <c r="J38" i="3" s="1"/>
  <c r="H37" i="3"/>
  <c r="I37" i="3" s="1"/>
  <c r="H33" i="3"/>
  <c r="J33" i="3" s="1"/>
  <c r="H31" i="3"/>
  <c r="I31" i="3" s="1"/>
  <c r="H30" i="3"/>
  <c r="I30" i="3" s="1"/>
  <c r="H26" i="3"/>
  <c r="J26" i="3" s="1"/>
  <c r="H25" i="3"/>
  <c r="I25" i="3" s="1"/>
  <c r="H22" i="3"/>
  <c r="J22" i="3" s="1"/>
  <c r="H21" i="3"/>
  <c r="J21" i="3" s="1"/>
  <c r="H18" i="3"/>
  <c r="I18" i="3" s="1"/>
  <c r="H17" i="3"/>
  <c r="I17" i="3" s="1"/>
  <c r="F54" i="2"/>
  <c r="F55" i="2"/>
  <c r="C30" i="2"/>
  <c r="C9" i="4" s="1"/>
  <c r="C15" i="4" s="1"/>
  <c r="C40" i="2"/>
  <c r="C10" i="4" s="1"/>
  <c r="J53" i="3" l="1"/>
  <c r="K53" i="3" s="1"/>
  <c r="M53" i="3" s="1"/>
  <c r="O53" i="3" s="1"/>
  <c r="P53" i="3" s="1"/>
  <c r="I41" i="3"/>
  <c r="K41" i="3" s="1"/>
  <c r="M41" i="3" s="1"/>
  <c r="O41" i="3" s="1"/>
  <c r="P41" i="3" s="1"/>
  <c r="I62" i="3"/>
  <c r="K62" i="3" s="1"/>
  <c r="M62" i="3" s="1"/>
  <c r="O62" i="3" s="1"/>
  <c r="P62" i="3" s="1"/>
  <c r="I45" i="3"/>
  <c r="K45" i="3" s="1"/>
  <c r="M45" i="3" s="1"/>
  <c r="O45" i="3" s="1"/>
  <c r="P45" i="3" s="1"/>
  <c r="G32" i="3"/>
  <c r="G64" i="3"/>
  <c r="I22" i="3"/>
  <c r="J42" i="3"/>
  <c r="K42" i="3" s="1"/>
  <c r="M42" i="3" s="1"/>
  <c r="O42" i="3" s="1"/>
  <c r="P42" i="3" s="1"/>
  <c r="J57" i="3"/>
  <c r="K57" i="3" s="1"/>
  <c r="M57" i="3" s="1"/>
  <c r="O57" i="3" s="1"/>
  <c r="P57" i="3" s="1"/>
  <c r="I43" i="3"/>
  <c r="K43" i="3" s="1"/>
  <c r="M43" i="3" s="1"/>
  <c r="O43" i="3" s="1"/>
  <c r="P43" i="3" s="1"/>
  <c r="G44" i="3"/>
  <c r="G19" i="3"/>
  <c r="G35" i="3"/>
  <c r="I52" i="3"/>
  <c r="K52" i="3" s="1"/>
  <c r="M52" i="3" s="1"/>
  <c r="O52" i="3" s="1"/>
  <c r="P52" i="3" s="1"/>
  <c r="I26" i="3"/>
  <c r="K26" i="3" s="1"/>
  <c r="M26" i="3" s="1"/>
  <c r="O26" i="3" s="1"/>
  <c r="P26" i="3" s="1"/>
  <c r="J17" i="3"/>
  <c r="K17" i="3" s="1"/>
  <c r="M17" i="3" s="1"/>
  <c r="O17" i="3" s="1"/>
  <c r="P17" i="3" s="1"/>
  <c r="J51" i="3"/>
  <c r="K51" i="3" s="1"/>
  <c r="M51" i="3" s="1"/>
  <c r="O51" i="3" s="1"/>
  <c r="P51" i="3" s="1"/>
  <c r="G58" i="3"/>
  <c r="G23" i="3"/>
  <c r="G48" i="3"/>
  <c r="J37" i="3"/>
  <c r="K37" i="3" s="1"/>
  <c r="M37" i="3" s="1"/>
  <c r="O37" i="3" s="1"/>
  <c r="P37" i="3" s="1"/>
  <c r="J46" i="3"/>
  <c r="K46" i="3" s="1"/>
  <c r="M46" i="3" s="1"/>
  <c r="O46" i="3" s="1"/>
  <c r="P46" i="3" s="1"/>
  <c r="I47" i="3"/>
  <c r="K47" i="3" s="1"/>
  <c r="M47" i="3" s="1"/>
  <c r="O47" i="3" s="1"/>
  <c r="P47" i="3" s="1"/>
  <c r="G27" i="3"/>
  <c r="I33" i="3"/>
  <c r="K33" i="3" s="1"/>
  <c r="M33" i="3" s="1"/>
  <c r="O33" i="3" s="1"/>
  <c r="P33" i="3" s="1"/>
  <c r="G40" i="3"/>
  <c r="G64" i="2"/>
  <c r="F56" i="2"/>
  <c r="C41" i="2"/>
  <c r="G48" i="2"/>
  <c r="K22" i="3"/>
  <c r="M22" i="3" s="1"/>
  <c r="O22" i="3" s="1"/>
  <c r="P22" i="3" s="1"/>
  <c r="F57" i="2"/>
  <c r="J16" i="3"/>
  <c r="K16" i="3" s="1"/>
  <c r="M16" i="3" s="1"/>
  <c r="O16" i="3" s="1"/>
  <c r="P16" i="3" s="1"/>
  <c r="I63" i="3"/>
  <c r="K63" i="3" s="1"/>
  <c r="M63" i="3" s="1"/>
  <c r="O63" i="3" s="1"/>
  <c r="P63" i="3" s="1"/>
  <c r="G23" i="5"/>
  <c r="C21" i="4"/>
  <c r="I39" i="3"/>
  <c r="K39" i="3" s="1"/>
  <c r="M39" i="3" s="1"/>
  <c r="O39" i="3" s="1"/>
  <c r="P39" i="3" s="1"/>
  <c r="I38" i="3"/>
  <c r="K38" i="3" s="1"/>
  <c r="M38" i="3" s="1"/>
  <c r="O38" i="3" s="1"/>
  <c r="P38" i="3" s="1"/>
  <c r="J18" i="3"/>
  <c r="K18" i="3" s="1"/>
  <c r="M18" i="3" s="1"/>
  <c r="O18" i="3" s="1"/>
  <c r="P18" i="3" s="1"/>
  <c r="J31" i="3"/>
  <c r="K31" i="3" s="1"/>
  <c r="M31" i="3" s="1"/>
  <c r="O31" i="3" s="1"/>
  <c r="P31" i="3" s="1"/>
  <c r="J20" i="3"/>
  <c r="I20" i="3"/>
  <c r="I61" i="3"/>
  <c r="K61" i="3" s="1"/>
  <c r="M61" i="3" s="1"/>
  <c r="O61" i="3" s="1"/>
  <c r="P61" i="3" s="1"/>
  <c r="I21" i="3"/>
  <c r="K21" i="3" s="1"/>
  <c r="M21" i="3" s="1"/>
  <c r="O21" i="3" s="1"/>
  <c r="P21" i="3" s="1"/>
  <c r="J55" i="3"/>
  <c r="K55" i="3" s="1"/>
  <c r="M55" i="3" s="1"/>
  <c r="O55" i="3" s="1"/>
  <c r="P55" i="3" s="1"/>
  <c r="J25" i="3"/>
  <c r="K25" i="3" s="1"/>
  <c r="M25" i="3" s="1"/>
  <c r="O25" i="3" s="1"/>
  <c r="P25" i="3" s="1"/>
  <c r="J30" i="3"/>
  <c r="K30" i="3" s="1"/>
  <c r="M30" i="3" s="1"/>
  <c r="O30" i="3" s="1"/>
  <c r="P30" i="3" s="1"/>
  <c r="J56" i="3"/>
  <c r="K56" i="3"/>
  <c r="M56" i="3" s="1"/>
  <c r="O56" i="3" s="1"/>
  <c r="P56" i="3" s="1"/>
  <c r="J24" i="3"/>
  <c r="K24" i="3" s="1"/>
  <c r="M24" i="3" s="1"/>
  <c r="O24" i="3" s="1"/>
  <c r="P24" i="3" s="1"/>
  <c r="G54" i="3"/>
  <c r="G59" i="3" s="1"/>
  <c r="C11" i="4"/>
  <c r="C14" i="4"/>
  <c r="C16" i="4" s="1"/>
  <c r="C23" i="4"/>
  <c r="C25" i="4" s="1"/>
  <c r="G28" i="3" l="1"/>
  <c r="G49" i="3"/>
  <c r="K20" i="3"/>
  <c r="M20" i="3" s="1"/>
  <c r="O20" i="3" s="1"/>
  <c r="P20" i="3" s="1"/>
  <c r="P23" i="3" s="1"/>
  <c r="D9" i="4" s="1"/>
  <c r="H9" i="4" s="1"/>
  <c r="J9" i="4" s="1"/>
  <c r="P34" i="3"/>
  <c r="D15" i="4" s="1"/>
  <c r="H15" i="4" s="1"/>
  <c r="P54" i="3"/>
  <c r="D23" i="4" s="1"/>
  <c r="P48" i="3"/>
  <c r="D20" i="4" s="1"/>
  <c r="H20" i="4" s="1"/>
  <c r="I20" i="4" s="1"/>
  <c r="P40" i="3"/>
  <c r="D18" i="4" s="1"/>
  <c r="P19" i="3"/>
  <c r="P44" i="3"/>
  <c r="D19" i="4" s="1"/>
  <c r="H19" i="4" s="1"/>
  <c r="J19" i="4" s="1"/>
  <c r="P27" i="3"/>
  <c r="D10" i="4" s="1"/>
  <c r="H10" i="4" s="1"/>
  <c r="J10" i="4" s="1"/>
  <c r="P64" i="3"/>
  <c r="D27" i="4" s="1"/>
  <c r="P32" i="3"/>
  <c r="P58" i="3"/>
  <c r="D24" i="4" s="1"/>
  <c r="H24" i="4" s="1"/>
  <c r="D8" i="4" l="1"/>
  <c r="D11" i="4" s="1"/>
  <c r="P28" i="3"/>
  <c r="J20" i="4"/>
  <c r="I15" i="4"/>
  <c r="J15" i="4"/>
  <c r="I9" i="4"/>
  <c r="I10" i="4"/>
  <c r="I19" i="4"/>
  <c r="P49" i="3"/>
  <c r="H27" i="4"/>
  <c r="D28" i="4"/>
  <c r="D14" i="4"/>
  <c r="P35" i="3"/>
  <c r="H18" i="4"/>
  <c r="D21" i="4"/>
  <c r="J24" i="4"/>
  <c r="I24" i="4"/>
  <c r="H23" i="4"/>
  <c r="D25" i="4"/>
  <c r="P59" i="3"/>
  <c r="H8" i="4" l="1"/>
  <c r="H11" i="4" s="1"/>
  <c r="H14" i="4"/>
  <c r="D16" i="4"/>
  <c r="H25" i="4"/>
  <c r="J23" i="4"/>
  <c r="I23" i="4"/>
  <c r="H21" i="4"/>
  <c r="J18" i="4"/>
  <c r="I18" i="4"/>
  <c r="H28" i="4"/>
  <c r="C10" i="5" s="1"/>
  <c r="I27" i="4"/>
  <c r="I28" i="4" s="1"/>
  <c r="J27" i="4"/>
  <c r="J28" i="4" s="1"/>
  <c r="D10" i="5" s="1"/>
  <c r="I8" i="4" l="1"/>
  <c r="J8" i="4"/>
  <c r="H16" i="4"/>
  <c r="H29" i="4" s="1"/>
  <c r="J14" i="4"/>
  <c r="I14" i="4"/>
  <c r="J25" i="4"/>
  <c r="D9" i="5" s="1"/>
  <c r="I25" i="4"/>
  <c r="C9" i="5"/>
  <c r="J21" i="4"/>
  <c r="D8" i="5" s="1"/>
  <c r="I21" i="4"/>
  <c r="C8" i="5"/>
  <c r="C6" i="5"/>
  <c r="J11" i="4"/>
  <c r="I11" i="4"/>
  <c r="D6" i="5" l="1"/>
  <c r="C7" i="5"/>
  <c r="C11" i="5" s="1"/>
  <c r="I16" i="4"/>
  <c r="J16" i="4"/>
  <c r="D7" i="5" s="1"/>
  <c r="C12" i="5" l="1"/>
  <c r="C13" i="5" s="1"/>
  <c r="J29" i="4"/>
  <c r="D11" i="5"/>
  <c r="D12" i="5" l="1"/>
  <c r="D1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7" authorId="0" shapeId="0" xr:uid="{00000000-0006-0000-0000-000001000000}">
      <text>
        <r>
          <rPr>
            <b/>
            <sz val="11"/>
            <color indexed="10"/>
            <rFont val="Arial"/>
            <family val="2"/>
            <charset val="186"/>
          </rPr>
          <t>Skaidrojums: Aizpilda Pasūtītājs, norādot telpu platības pēc pielietojuma</t>
        </r>
      </text>
    </comment>
    <comment ref="D7" authorId="0" shapeId="0" xr:uid="{00000000-0006-0000-0000-000002000000}">
      <text>
        <r>
          <rPr>
            <b/>
            <sz val="12"/>
            <color indexed="10"/>
            <rFont val="Tahoma"/>
            <family val="2"/>
            <charset val="186"/>
          </rPr>
          <t>Skaidrojums: Aizpilda Pasūtītājs, norādot telpu pamatuzkopšanas reizes nedēļā</t>
        </r>
        <r>
          <rPr>
            <sz val="9"/>
            <color indexed="81"/>
            <rFont val="Tahoma"/>
            <family val="2"/>
            <charset val="186"/>
          </rPr>
          <t xml:space="preserve">
</t>
        </r>
      </text>
    </comment>
    <comment ref="E7" authorId="0" shapeId="0" xr:uid="{00000000-0006-0000-0000-000003000000}">
      <text>
        <r>
          <rPr>
            <b/>
            <sz val="11"/>
            <color indexed="10"/>
            <rFont val="Tahoma"/>
            <family val="2"/>
            <charset val="186"/>
          </rPr>
          <t xml:space="preserve">Skaidrojums: Aprēķins tiek veikts automātiski
</t>
        </r>
      </text>
    </comment>
    <comment ref="F7" authorId="0" shapeId="0" xr:uid="{00000000-0006-0000-0000-000004000000}">
      <text>
        <r>
          <rPr>
            <b/>
            <sz val="11"/>
            <color indexed="10"/>
            <rFont val="Tahoma"/>
            <family val="2"/>
            <charset val="186"/>
          </rPr>
          <t>Skaidrojums: 6. ailes vērtības norāda Pretendents, vadoties no Finanšu piedāvājuma formu 1. izklājlapā sniegtajiem datiem. Nav pieļaujams noteikt augstākas normas (norādīt augstāku kv.m./stundā vērtību nekā attiecīgajai pozīcijai 1. izklāljapā)</t>
        </r>
      </text>
    </comment>
    <comment ref="G7" authorId="0" shapeId="0" xr:uid="{00000000-0006-0000-0000-000005000000}">
      <text>
        <r>
          <rPr>
            <b/>
            <sz val="11"/>
            <color indexed="10"/>
            <rFont val="Arial"/>
            <family val="2"/>
            <charset val="186"/>
          </rPr>
          <t>Skaidrojums:7. ailes summas veido: skaitliskā vērtība "Telpu uzkopjamās platības objektos" (3. aile), dalīta ar "Pretendenta noteiktais darba laika normatīvs" (6. aile), reizināta ar "Telpu pamatuzkopšanas reizes nedēļā" (4. aile), reizināta ar 52 nedēļām gadā, dalīta ar 12 mēnešiem gadā</t>
        </r>
        <r>
          <rPr>
            <sz val="9"/>
            <color indexed="81"/>
            <rFont val="Tahoma"/>
            <family val="2"/>
            <charset val="186"/>
          </rPr>
          <t xml:space="preserve">
</t>
        </r>
      </text>
    </comment>
    <comment ref="H7" authorId="0" shapeId="0" xr:uid="{EB5E2CC8-5734-4A9F-A6E8-3105C8F6A520}">
      <text>
        <r>
          <rPr>
            <b/>
            <sz val="11"/>
            <color indexed="10"/>
            <rFont val="Arial"/>
            <family val="2"/>
            <charset val="186"/>
          </rPr>
          <t>Skaidrojums: Atbilstoši 1. izklājlapā norādītajiem darba laika normatīviem</t>
        </r>
        <r>
          <rPr>
            <sz val="9"/>
            <color indexed="81"/>
            <rFont val="Tahoma"/>
            <family val="2"/>
            <charset val="186"/>
          </rPr>
          <t xml:space="preserve">
</t>
        </r>
      </text>
    </comment>
    <comment ref="I7" authorId="0" shapeId="0" xr:uid="{110D7C2B-6A74-4676-A230-22810B1D7161}">
      <text>
        <r>
          <rPr>
            <b/>
            <sz val="11"/>
            <color indexed="10"/>
            <rFont val="Arial"/>
            <family val="2"/>
            <charset val="186"/>
          </rPr>
          <t xml:space="preserve">Skaidrojums: 6. un 8. ailē attiecīgajā rindā noteikto vērtību attiecība, izteikta % </t>
        </r>
        <r>
          <rPr>
            <sz val="9"/>
            <color indexed="81"/>
            <rFont val="Tahoma"/>
            <family val="2"/>
            <charset val="186"/>
          </rPr>
          <t xml:space="preserve">
</t>
        </r>
      </text>
    </comment>
    <comment ref="J7" authorId="0" shapeId="0" xr:uid="{D41EA7CC-C02B-4AC9-9C78-0BC5CBFF6BF5}">
      <text>
        <r>
          <rPr>
            <b/>
            <sz val="11"/>
            <color indexed="10"/>
            <rFont val="Arial"/>
            <family val="2"/>
            <charset val="186"/>
          </rPr>
          <t>Skaidrojums: Aizpilda Pretendents, norādot darbinieku skaitu pakalpojuma izpildei</t>
        </r>
        <r>
          <rPr>
            <sz val="9"/>
            <color indexed="81"/>
            <rFont val="Tahoma"/>
            <family val="2"/>
            <charset val="186"/>
          </rPr>
          <t xml:space="preserve">
</t>
        </r>
      </text>
    </comment>
    <comment ref="K7" authorId="0" shapeId="0" xr:uid="{350405AC-A7C0-4A05-AC52-CDBC05E6F79A}">
      <text>
        <r>
          <rPr>
            <b/>
            <sz val="11"/>
            <color indexed="10"/>
            <rFont val="Arial"/>
            <family val="2"/>
            <charset val="186"/>
          </rPr>
          <t>Skaidrojums: Aizpilda Pretendents tikai tad, ja 9. ailē novirze pārsniedz - 15% (piemēram, -20%). Pozitīva novirze (piemēram, 67%) ir nepieļaujama  un skaidrojumi šādā gadījumā netiks izskatīti</t>
        </r>
        <r>
          <rPr>
            <sz val="9"/>
            <color indexed="81"/>
            <rFont val="Tahoma"/>
            <family val="2"/>
            <charset val="186"/>
          </rPr>
          <t xml:space="preserve">
</t>
        </r>
      </text>
    </comment>
  </commentList>
</comments>
</file>

<file path=xl/sharedStrings.xml><?xml version="1.0" encoding="utf-8"?>
<sst xmlns="http://schemas.openxmlformats.org/spreadsheetml/2006/main" count="393" uniqueCount="250">
  <si>
    <t>Pakalpojuma izpildei prognozējamās stundas un iesaistīto darbinieku prognozējamais* daudzums un atalgojums</t>
  </si>
  <si>
    <t xml:space="preserve">Darba devēja soc.nodoklis </t>
  </si>
  <si>
    <t>Darba devēja soc.nodoklis vienam darbiniekam</t>
  </si>
  <si>
    <t>1.3. Teritorijas ikdienas uzkopšana</t>
  </si>
  <si>
    <t>1.4. Teritorijas ikdienas uzturēšana</t>
  </si>
  <si>
    <t>TĀME</t>
  </si>
  <si>
    <t>2. Periodiski veicamie speciālie darbi</t>
  </si>
  <si>
    <r>
      <t xml:space="preserve">2.7. </t>
    </r>
    <r>
      <rPr>
        <b/>
        <u/>
        <sz val="11"/>
        <rFont val="Arial"/>
        <family val="2"/>
        <charset val="186"/>
      </rPr>
      <t>Periodiski veicamie  speciālie darbi:</t>
    </r>
    <r>
      <rPr>
        <b/>
        <sz val="11"/>
        <rFont val="Arial"/>
        <family val="2"/>
        <charset val="186"/>
      </rPr>
      <t xml:space="preserve"> logu mazgāšana, linoleja grīdas segumu vaskošana, koka/parketa grīdas segumu slīpēšana / lakošana, paklāja grīdas segumu ģenerāltīrīšana,citu virsmu: betona/ akmens/ flīžu grīdas ģenerāltīrīšana, mīksto mēbeļu ģenerāltīrīšana. Pretendents norāda cenu par 1m</t>
    </r>
    <r>
      <rPr>
        <b/>
        <vertAlign val="superscript"/>
        <sz val="11"/>
        <rFont val="Arial"/>
        <family val="2"/>
        <charset val="186"/>
      </rPr>
      <t>2</t>
    </r>
    <r>
      <rPr>
        <b/>
        <sz val="11"/>
        <rFont val="Arial"/>
        <family val="2"/>
        <charset val="186"/>
      </rPr>
      <t xml:space="preserve"> (EUR bez PVN). Periodiski veicamie  speciālie darbi tiks veikti pēc Pasūtītāja pieprasījuma, iepriekš  vienojoties ar Izpildītāju. Samaksa  par noteiktajiem darbiem tiks veikta atsevišķi saskaņā ar Pretendenta norādīto cenu (EUR/1m</t>
    </r>
    <r>
      <rPr>
        <b/>
        <vertAlign val="superscript"/>
        <sz val="11"/>
        <rFont val="Arial"/>
        <family val="2"/>
        <charset val="186"/>
      </rPr>
      <t xml:space="preserve">2 </t>
    </r>
    <r>
      <rPr>
        <b/>
        <sz val="11"/>
        <rFont val="Arial"/>
        <family val="2"/>
        <charset val="186"/>
      </rPr>
      <t>vai EUR/gab.) bez PVN</t>
    </r>
  </si>
  <si>
    <t>Nr.p.k.</t>
  </si>
  <si>
    <t>Pakalpojums</t>
  </si>
  <si>
    <t>Arhīvs/ biroja noliktava</t>
  </si>
  <si>
    <t>Ēdamzāle</t>
  </si>
  <si>
    <t>Ģērbtuve</t>
  </si>
  <si>
    <t>Kāpnes</t>
  </si>
  <si>
    <t>Laboratorija</t>
  </si>
  <si>
    <t>Lifti</t>
  </si>
  <si>
    <t>Objekts</t>
  </si>
  <si>
    <t>3.1.</t>
  </si>
  <si>
    <t>3.2.</t>
  </si>
  <si>
    <t>Kopā:</t>
  </si>
  <si>
    <t>Objekti</t>
  </si>
  <si>
    <t>Skaidrojumi:</t>
  </si>
  <si>
    <t>Konferenču telpas</t>
  </si>
  <si>
    <t>%</t>
  </si>
  <si>
    <t>1.1.</t>
  </si>
  <si>
    <t>1.2.</t>
  </si>
  <si>
    <t>1.1.1.</t>
  </si>
  <si>
    <t>1.1.2.</t>
  </si>
  <si>
    <t>1.2.1.</t>
  </si>
  <si>
    <t>1.2.2.</t>
  </si>
  <si>
    <t>1.1.3.</t>
  </si>
  <si>
    <t>2.1.</t>
  </si>
  <si>
    <t>2.2.</t>
  </si>
  <si>
    <t>Nr.</t>
  </si>
  <si>
    <t>Mērvienība</t>
  </si>
  <si>
    <t>Reižu skaits līguma laikā</t>
  </si>
  <si>
    <t>Logu mazgāšana</t>
  </si>
  <si>
    <t>Linoleja vaskošana</t>
  </si>
  <si>
    <t>Paklāju ģenerāltīrīšana</t>
  </si>
  <si>
    <t>Flīžu ģenerāltīrīšana</t>
  </si>
  <si>
    <t>Citu virsmu ģenerāltīrīšana</t>
  </si>
  <si>
    <t>Mīksto mēbeļu ģenerāltīrīšana</t>
  </si>
  <si>
    <t>1.3.1.</t>
  </si>
  <si>
    <t>1.4.1.</t>
  </si>
  <si>
    <t>1.4.2.</t>
  </si>
  <si>
    <t>h</t>
  </si>
  <si>
    <t>Gaiteņi/ ieejas halles ar KGUI</t>
  </si>
  <si>
    <t>Administratīvās telpas</t>
  </si>
  <si>
    <t>Klases</t>
  </si>
  <si>
    <t>Gaiteņi/ ieejas halles manuāli</t>
  </si>
  <si>
    <t>Noliktavu telpas manuāli</t>
  </si>
  <si>
    <t>FINANŠU PIEDĀVĀJUMS</t>
  </si>
  <si>
    <t>Kopā ar PVN:</t>
  </si>
  <si>
    <t>Cena par vienu mērvienību, EUR bez PVN (aizpilda pretendents)</t>
  </si>
  <si>
    <t>Sadaļa</t>
  </si>
  <si>
    <t>PVN, 21%, EUR:</t>
  </si>
  <si>
    <t>(Izvērsta forma - darbinieku atalgojums)</t>
  </si>
  <si>
    <t>Darbinieka atalgojums</t>
  </si>
  <si>
    <t>Darbinieka izmaksas</t>
  </si>
  <si>
    <t>Mēnesī (EUR)</t>
  </si>
  <si>
    <t>Mēnesī kopā (EUR)</t>
  </si>
  <si>
    <t xml:space="preserve">                                                                                                                                                                                                  </t>
  </si>
  <si>
    <t xml:space="preserve">1.2. Telpu ikdienas uzturēšana </t>
  </si>
  <si>
    <t xml:space="preserve"> Telpu ikdienas uzturēšana kopā mēnesī:</t>
  </si>
  <si>
    <t xml:space="preserve"> Teritorijas ikdienas pamatuzkopšana kopā mēnesī:</t>
  </si>
  <si>
    <t xml:space="preserve"> Teritorijas ikdienas uzturēšana kopā:</t>
  </si>
  <si>
    <t>Viena darbinieka izmaksas mēnesī</t>
  </si>
  <si>
    <t>Visu darbinieku izmaksas mēnesī</t>
  </si>
  <si>
    <t>Darba alga (vienam darbiniekam) (bruto)</t>
  </si>
  <si>
    <t xml:space="preserve"> Noteiktais slimības naudas uzkrājums vienam darbiniekam</t>
  </si>
  <si>
    <t>Atalgojums vienam darbiniekam (bruto)</t>
  </si>
  <si>
    <t>Riska nodeva vienam darbiniekam</t>
  </si>
  <si>
    <t>Stundu skaits kopā (aizpildās automātiski)</t>
  </si>
  <si>
    <t>Aizpildās automātiski (EUR)</t>
  </si>
  <si>
    <t xml:space="preserve"> Uzkrājums atvaļinājumam (1/12 daļa) (vienam darbiniekam)</t>
  </si>
  <si>
    <t>Pretendenta noteiktais slimības naudas uzkrājums, %:</t>
  </si>
  <si>
    <t>…</t>
  </si>
  <si>
    <t>1.3.</t>
  </si>
  <si>
    <t>Visi objekti</t>
  </si>
  <si>
    <t>...</t>
  </si>
  <si>
    <t>Darbu vadīšana un uzraudzība</t>
  </si>
  <si>
    <t>2.3.</t>
  </si>
  <si>
    <t>2.4.</t>
  </si>
  <si>
    <t>2.5.</t>
  </si>
  <si>
    <t>Darbu vadīšana un uzraudzība kopā:</t>
  </si>
  <si>
    <t>1. Pamatpakalpojumi</t>
  </si>
  <si>
    <t>1.4.</t>
  </si>
  <si>
    <t>1.5.</t>
  </si>
  <si>
    <t>Telpu ikdienas uzturēšana</t>
  </si>
  <si>
    <t>Teritoriju ikdienas uzturēšana</t>
  </si>
  <si>
    <t>Cena mēnesī, EUR bez PVN (aizpildās automātiski)</t>
  </si>
  <si>
    <t>Cena 36 mēnešiem, EUR bez PVN (aizpildās automātiski)</t>
  </si>
  <si>
    <t>Prognozējamais apjoms vienai reizei</t>
  </si>
  <si>
    <t>Objekts A, ielā/pilsētā</t>
  </si>
  <si>
    <t>1.5. Darbu vadīšana un uzraudzība</t>
  </si>
  <si>
    <t>Objekts B, ielā/pilsētā</t>
  </si>
  <si>
    <t>Objekts C, ielā/pilsētā</t>
  </si>
  <si>
    <t>2.6.</t>
  </si>
  <si>
    <r>
      <t>m</t>
    </r>
    <r>
      <rPr>
        <b/>
        <i/>
        <vertAlign val="superscript"/>
        <sz val="11"/>
        <rFont val="Arial"/>
        <family val="2"/>
        <charset val="186"/>
      </rPr>
      <t>2</t>
    </r>
  </si>
  <si>
    <t>Tualetes un dušu telpas</t>
  </si>
  <si>
    <r>
      <t xml:space="preserve">Kopā, EUR bez PVN </t>
    </r>
    <r>
      <rPr>
        <b/>
        <sz val="11"/>
        <color indexed="10"/>
        <rFont val="Arial"/>
        <family val="2"/>
        <charset val="186"/>
      </rPr>
      <t>(VĒRTĒJAMAIS KRITĒRIJS A)</t>
    </r>
    <r>
      <rPr>
        <b/>
        <sz val="11"/>
        <rFont val="Arial"/>
        <family val="2"/>
        <charset val="186"/>
      </rPr>
      <t>:</t>
    </r>
  </si>
  <si>
    <r>
      <t>Kopā, EUR bez PVN</t>
    </r>
    <r>
      <rPr>
        <b/>
        <sz val="11"/>
        <color indexed="10"/>
        <rFont val="Arial"/>
        <family val="2"/>
        <charset val="186"/>
      </rPr>
      <t xml:space="preserve"> (VĒRTĒJAMAIS KRITĒRIJS B)</t>
    </r>
    <r>
      <rPr>
        <b/>
        <sz val="11"/>
        <rFont val="Arial"/>
        <family val="2"/>
        <charset val="186"/>
      </rPr>
      <t>:</t>
    </r>
  </si>
  <si>
    <t xml:space="preserve"> Telpu ikdienas pamatuzkopšana kopā mēnesī (h):</t>
  </si>
  <si>
    <t>Telpu un teritorijas uzkopšanas pakalpojuma darba efektivitāte objektos saskaņā ar Pasūtītāja noteikto uzkopšanas programmu</t>
  </si>
  <si>
    <r>
      <t xml:space="preserve">Pretendenta faktiskais   darbinieku skaits noteikto platību uzturēšanai </t>
    </r>
    <r>
      <rPr>
        <b/>
        <sz val="11"/>
        <color indexed="10"/>
        <rFont val="Arial"/>
        <family val="2"/>
        <charset val="186"/>
      </rPr>
      <t>(Informatīvi. Aizpilda pretendents)</t>
    </r>
  </si>
  <si>
    <r>
      <t xml:space="preserve">Pretendenta faktiskais   darbinieku skaits noteikto platību uzturēšanai </t>
    </r>
    <r>
      <rPr>
        <b/>
        <sz val="11"/>
        <color indexed="10"/>
        <rFont val="Arial"/>
        <family val="2"/>
        <charset val="186"/>
      </rPr>
      <t>(Informatīvi. Aizpilda Pretendents)</t>
    </r>
  </si>
  <si>
    <t>9:00 - 17:00</t>
  </si>
  <si>
    <r>
      <t xml:space="preserve">Pretendenta plānotais darba stundu skaits vidēji vienā uzkopšanas reizē </t>
    </r>
    <r>
      <rPr>
        <b/>
        <sz val="11"/>
        <color indexed="10"/>
        <rFont val="Arial"/>
        <family val="2"/>
        <charset val="204"/>
      </rPr>
      <t>(Aizpilda Pretendents)</t>
    </r>
  </si>
  <si>
    <r>
      <t xml:space="preserve">Pretendenta plānotais  darbinieku skaits noteikto platību pamatuzkopšanai </t>
    </r>
    <r>
      <rPr>
        <b/>
        <sz val="11"/>
        <color indexed="10"/>
        <rFont val="Arial"/>
        <family val="2"/>
        <charset val="186"/>
      </rPr>
      <t>(Informatīvi. Aizpilda Pretendents)</t>
    </r>
  </si>
  <si>
    <t>Pretendents aizpilda tabulu, norādot plānoto darbinieku kopējo skaitu, lai nodrošinātu pakalpojuma izpildi</t>
  </si>
  <si>
    <t>X</t>
  </si>
  <si>
    <r>
      <t xml:space="preserve">Materiālu izmaksas (uzkopšanas līdzekļi, dezinfekcijas līdzekļi, atkritumu maisi, u.c.), mēnesī </t>
    </r>
    <r>
      <rPr>
        <b/>
        <sz val="11"/>
        <color indexed="10"/>
        <rFont val="Arial"/>
        <family val="2"/>
        <charset val="204"/>
      </rPr>
      <t>(aizpilda Pretendents)</t>
    </r>
  </si>
  <si>
    <r>
      <t xml:space="preserve">Inventārs, pamatlīdzekļu amortizācija, darba apģērbs, mēnesī </t>
    </r>
    <r>
      <rPr>
        <b/>
        <sz val="11"/>
        <color indexed="10"/>
        <rFont val="Arial"/>
        <family val="2"/>
        <charset val="204"/>
      </rPr>
      <t>(aizpilda Pretendents)</t>
    </r>
  </si>
  <si>
    <r>
      <t xml:space="preserve">Citas izmaksas (transporta un administratīvās izmaksas u.c.), mēnesī </t>
    </r>
    <r>
      <rPr>
        <b/>
        <sz val="11"/>
        <color indexed="10"/>
        <rFont val="Arial"/>
        <family val="2"/>
        <charset val="204"/>
      </rPr>
      <t>(aizpilda Pretendents)</t>
    </r>
  </si>
  <si>
    <t>1. Pamatpakalpojumu (telpu ikdienas uzkopšana (1.1.), telpu ikdienas uzturēšana (1.2.), teritoriju ikdienas uzkopšana (1.3.), teritoriju ikdienas uzturēšana (1.4.), darbu vadīšana un uzraudzība (1.5.) izmaksu sadalījums pa objektiem.</t>
  </si>
  <si>
    <t>1.3.2</t>
  </si>
  <si>
    <t>1.3.3</t>
  </si>
  <si>
    <t>1.5.1.</t>
  </si>
  <si>
    <t>Kopā (1.1. + 1.2. + 1.3. + 1.4. + 1.5.):</t>
  </si>
  <si>
    <r>
      <t>Plānotā cena līguma izpildes laikā</t>
    </r>
    <r>
      <rPr>
        <b/>
        <sz val="11"/>
        <color indexed="10"/>
        <rFont val="Arial"/>
        <family val="2"/>
        <charset val="204"/>
      </rPr>
      <t xml:space="preserve"> (aizpildās automātiski)</t>
    </r>
  </si>
  <si>
    <r>
      <t xml:space="preserve">Cena par vienību, EUR bez PVN </t>
    </r>
    <r>
      <rPr>
        <b/>
        <sz val="11"/>
        <color indexed="10"/>
        <rFont val="Arial"/>
        <family val="2"/>
        <charset val="186"/>
      </rPr>
      <t>(aizpilda pretendents)</t>
    </r>
  </si>
  <si>
    <t>Platību veids</t>
  </si>
  <si>
    <t>Administratīvie objekti</t>
  </si>
  <si>
    <t>Ēkas pielietojuma veids saskaņā ar Pasūtītāja noteiktajām prasībām</t>
  </si>
  <si>
    <t>Piezīme: KGUI - kombinētā grīdas uzkopšanas iekārta</t>
  </si>
  <si>
    <t>Telpu pielietojums objektos saskaņā ar norādīto telpu pielietojuma sadalījumu 1. izklājlapā</t>
  </si>
  <si>
    <t>Pretendenta kopējais darba laika patēriņš noteikto platību uzkopšanai, stundas mēnesī</t>
  </si>
  <si>
    <t>Telpu pamat-uzkopšanas reizes nedēļā   (Pasūtītāja noteikti dati)</t>
  </si>
  <si>
    <r>
      <t>Telpu uzkopjamās platības objektos (m</t>
    </r>
    <r>
      <rPr>
        <b/>
        <vertAlign val="superscript"/>
        <sz val="11"/>
        <rFont val="Arial"/>
        <family val="2"/>
      </rPr>
      <t>2</t>
    </r>
    <r>
      <rPr>
        <b/>
        <sz val="11"/>
        <rFont val="Arial"/>
        <family val="2"/>
      </rPr>
      <t xml:space="preserve">) (Pasūtītāja noteikti dati) </t>
    </r>
  </si>
  <si>
    <r>
      <t>Pretendenta noteiktais darba laika normatīvs (kv.m./stundā),</t>
    </r>
    <r>
      <rPr>
        <b/>
        <sz val="11"/>
        <color rgb="FFFF0000"/>
        <rFont val="Arial"/>
        <family val="2"/>
      </rPr>
      <t xml:space="preserve"> ievērojot </t>
    </r>
    <r>
      <rPr>
        <b/>
        <sz val="11"/>
        <rFont val="Arial"/>
        <family val="2"/>
      </rPr>
      <t xml:space="preserve">Finanšu piedāvājuma 1. izklājlapā </t>
    </r>
    <r>
      <rPr>
        <b/>
        <sz val="11"/>
        <color indexed="8"/>
        <rFont val="Arial"/>
        <family val="2"/>
        <charset val="204"/>
      </rPr>
      <t xml:space="preserve">minētos nosacījumus  </t>
    </r>
    <r>
      <rPr>
        <b/>
        <sz val="11"/>
        <color rgb="FFFF0000"/>
        <rFont val="Arial"/>
        <family val="2"/>
      </rPr>
      <t>(Aizpilda Pretendents)</t>
    </r>
  </si>
  <si>
    <r>
      <t>Pretendenta faktiskais darbinieku skaits noteikto platību uzkopšanai</t>
    </r>
    <r>
      <rPr>
        <b/>
        <sz val="11"/>
        <color rgb="FFFF0000"/>
        <rFont val="Arial"/>
        <family val="2"/>
      </rPr>
      <t xml:space="preserve"> (Informatīvi. Aizpilda Pretendents)</t>
    </r>
  </si>
  <si>
    <t>Pasūtītāja noteiktais darba laika normatīvs norādītā pielietojuma telpām, kv.m./stundā</t>
  </si>
  <si>
    <r>
      <t>Pakalpojumu programmas laika norma, kv.m./h</t>
    </r>
    <r>
      <rPr>
        <b/>
        <sz val="11"/>
        <color rgb="FFFF0000"/>
        <rFont val="Arial"/>
        <family val="2"/>
      </rPr>
      <t xml:space="preserve"> </t>
    </r>
    <r>
      <rPr>
        <b/>
        <sz val="11"/>
        <rFont val="Arial"/>
        <family val="2"/>
      </rPr>
      <t>saskaņā ar  Pasūtītāja noteiktajām prasībām*</t>
    </r>
  </si>
  <si>
    <t>Pretendentam nepieciešamais uzkopšanas darba patēriņš (stundās) 1 reizē saskaņā ar Pasūtītāja noteikto darba laika normatīvu 6. ailē</t>
  </si>
  <si>
    <t>Pretendenta piemērotā darba laika darba laika normatīva novirze no Pasūtītāja noteiktā normatīva 8. ailē, %</t>
  </si>
  <si>
    <r>
      <t xml:space="preserve">Detalizētais skaidrojums, </t>
    </r>
    <r>
      <rPr>
        <b/>
        <sz val="11"/>
        <color rgb="FFFF0000"/>
        <rFont val="Arial"/>
        <family val="2"/>
      </rPr>
      <t>ja</t>
    </r>
    <r>
      <rPr>
        <b/>
        <sz val="11"/>
        <color indexed="8"/>
        <rFont val="Arial"/>
        <family val="2"/>
        <charset val="186"/>
      </rPr>
      <t xml:space="preserve"> Pretendenta 6. ailē norādītā norma ir </t>
    </r>
    <r>
      <rPr>
        <b/>
        <sz val="11"/>
        <color rgb="FFFF0000"/>
        <rFont val="Arial"/>
        <family val="2"/>
      </rPr>
      <t>mazāka</t>
    </r>
    <r>
      <rPr>
        <b/>
        <sz val="11"/>
        <color indexed="8"/>
        <rFont val="Arial"/>
        <family val="2"/>
        <charset val="186"/>
      </rPr>
      <t xml:space="preserve"> nekā Finanšu piedāvājuma 1. izklājlapā noteiktā norma par vairāk nekā </t>
    </r>
    <r>
      <rPr>
        <b/>
        <sz val="11"/>
        <color rgb="FFFF0000"/>
        <rFont val="Arial"/>
        <family val="2"/>
      </rPr>
      <t xml:space="preserve">15% </t>
    </r>
    <r>
      <rPr>
        <b/>
        <sz val="11"/>
        <color indexed="8"/>
        <rFont val="Arial"/>
        <family val="2"/>
        <charset val="186"/>
      </rPr>
      <t xml:space="preserve"> </t>
    </r>
    <r>
      <rPr>
        <b/>
        <sz val="11"/>
        <color rgb="FFFF0000"/>
        <rFont val="Arial"/>
        <family val="2"/>
      </rPr>
      <t xml:space="preserve"> (Aizpilda Pretendents)</t>
    </r>
  </si>
  <si>
    <t>1. aile: Pasūtītāja noteikto Objektu adreses</t>
  </si>
  <si>
    <t>2. aile: Pasūtītāja norādītās telpu grupas pēc to pielietojuma</t>
  </si>
  <si>
    <t>3. aile: Pasūtītāja norādītās telpu uzkopjamās platības Objektos sadalījumā pa pielietojuma grupām</t>
  </si>
  <si>
    <t>5. aile: Pretendentam nepieciešamais uzkopšanas darba patēriņš (stundās) 1 reizē saskaņā ar Pasūtītāja noteikto faktisko  darba laika normatīvu 6. ailē</t>
  </si>
  <si>
    <t>6. aile: Pretendenta noteiktais darba laika normatīvs (kv.m./stundā), ievērojot Finanšu piedāvājuma 1. izklājlapā minētos nosacījumus</t>
  </si>
  <si>
    <t>7. aile: Pretendenta kopējais darba laika patēriņš noteikto platību uzkopšanai, stundas mēnesī</t>
  </si>
  <si>
    <t>8. aile: Pasūtītāja noteiktais darba laika normatīvs norādītā pielietojuma telpām, kv.m./stundā</t>
  </si>
  <si>
    <t>9. aile: Pretendenta piemērotā darba laika darba laika normatīva novirze no Pasūtītāja noteiktā normatīva 8. kolonnā, %</t>
  </si>
  <si>
    <r>
      <rPr>
        <b/>
        <u/>
        <sz val="11"/>
        <rFont val="Arial"/>
        <family val="2"/>
        <charset val="186"/>
      </rPr>
      <t>1. Tabula</t>
    </r>
    <r>
      <rPr>
        <b/>
        <sz val="11"/>
        <rFont val="Arial"/>
        <family val="2"/>
        <charset val="186"/>
      </rPr>
      <t>:Telpu un teritorijas ikdienas uzkopšana atbilstoši Pasūtītāja uzkopšanas programmai (___. pielikums. Tehniskā  specifikācija.Telpu un teritorijas uzkopšanas programma)</t>
    </r>
  </si>
  <si>
    <t>4. aile: Pasūtītāja noteiktās pamatuzkopšanas reizes nedēļā</t>
  </si>
  <si>
    <t>10. aile: Pretendenta plānotais darbinieku skaits noteikto platību uzkopšanai</t>
  </si>
  <si>
    <t>Dežūrapkopēju darba laiks (Pasūtītāja noteikti dati)</t>
  </si>
  <si>
    <t>Telpu ikdienas uzturēšana (dienas nedēļā) (Pasūtītāja noteikti dati)</t>
  </si>
  <si>
    <t>Pasūtītāja noteiktais  dežūrapkopēju posteņu skaits telpu uzturēšanas darbu veikšanai saskaņā ar dežūrapkopēju darba laiku (Pasūtītāja noteikti dati)</t>
  </si>
  <si>
    <t>Dežūrapkopēju posteņu kopējais darba  laiks dienā (h) (Pasūtītāja noteikti dati)</t>
  </si>
  <si>
    <t>Darba stundas kopā mēnesī noteikto platību ikdienas uzturēšanai (Pasūtītāja noteikti dati)</t>
  </si>
  <si>
    <r>
      <t>2. Izpildītājam jānodrošina telpu ikdienas uzturēšana</t>
    </r>
    <r>
      <rPr>
        <b/>
        <sz val="11"/>
        <rFont val="Arial"/>
        <family val="2"/>
      </rPr>
      <t xml:space="preserve"> (dežūruzkopšana)</t>
    </r>
    <r>
      <rPr>
        <b/>
        <sz val="11"/>
        <color indexed="8"/>
        <rFont val="Arial"/>
        <family val="2"/>
        <charset val="186"/>
      </rPr>
      <t xml:space="preserve"> saskaņā Pasūtītāja prasībām</t>
    </r>
  </si>
  <si>
    <r>
      <rPr>
        <b/>
        <u/>
        <sz val="11"/>
        <rFont val="Arial"/>
        <family val="2"/>
        <charset val="186"/>
      </rPr>
      <t>2. Tabula</t>
    </r>
    <r>
      <rPr>
        <b/>
        <sz val="11"/>
        <rFont val="Arial"/>
        <family val="2"/>
        <charset val="186"/>
      </rPr>
      <t>:Dežūrapkopējas (dienas servisa nodrošināšana atbilstoši Pasūtītāja prasībām  (__. pielikums. Tehniskā  specifikācija.Telpu uzkopšanas programma)</t>
    </r>
  </si>
  <si>
    <t>1. Telpu ikdienas pamatuzkopšana atbilstoši Pasūtītāja uzkopšanas programmai. Pasūtītāja noteiktais telpu ikdienas pamatuzkopšanas laiks ir: ikdienas telpu pamatuzkopšanu  Izpildītājs veic pirmdienās – piektdienās no plkst. ____-____</t>
  </si>
  <si>
    <t>3. Izpildītājam jānodrošina teritoriju  ikdienas pamatuzkopšana (katru dienu līdz plkst. ____), atbilstoši Pasūtītāja uzkopšanas programmai</t>
  </si>
  <si>
    <t xml:space="preserve">11. aile: Detalizētais skaidrojums, ja Pretendenta 6. ailē norādītā norma ir mazāka nekā Finanšu piedāvājuma 1. izklājlapā noteiktās normas par vairāk nekā 15% </t>
  </si>
  <si>
    <r>
      <t xml:space="preserve">Vidēji patērējamais darba laiks (norma) telpu </t>
    </r>
    <r>
      <rPr>
        <b/>
        <sz val="11"/>
        <color rgb="FFFF0000"/>
        <rFont val="Arial"/>
        <family val="2"/>
      </rPr>
      <t>un teritoriju</t>
    </r>
    <r>
      <rPr>
        <b/>
        <sz val="11"/>
        <rFont val="Arial"/>
        <family val="2"/>
        <charset val="186"/>
      </rPr>
      <t xml:space="preserve"> uzkopšanā</t>
    </r>
  </si>
  <si>
    <t>Pretendenta piedāvātā vidējā uzkopjamās platības efektivitāte, m2/h vienā uzkopšanas reizē (gadījumā, ja līguma izpildes laikā tiks pievienots papildus objekts, kurā jāuzkopj teritorija, Pretendenta piedāvātā vidējā uzkopjamās platības efektivitāte tiks izmantota, lai aprēķinātu nepieciešamo stundu skaitu):</t>
  </si>
  <si>
    <r>
      <t>Teritorijas uzkopjamās platības objektos (m</t>
    </r>
    <r>
      <rPr>
        <b/>
        <vertAlign val="superscript"/>
        <sz val="11"/>
        <rFont val="Arial"/>
        <family val="2"/>
      </rPr>
      <t>2</t>
    </r>
    <r>
      <rPr>
        <b/>
        <sz val="11"/>
        <rFont val="Arial"/>
        <family val="2"/>
      </rPr>
      <t>) (Pasūtītāja noteikti dati)</t>
    </r>
  </si>
  <si>
    <t>Teritorijas pamatuzkop šanas reizes nedēļā (Pasūtītāja noteikti dati)</t>
  </si>
  <si>
    <t>Pretendenta plānotās darba stundas kopā  mēnesī noteikto platību pamatuzkopšanai (Aizpildās automātiski)</t>
  </si>
  <si>
    <t>___-____</t>
  </si>
  <si>
    <t>Dežūrsētnieku darba laiks (Pasūtītāja noteikti dati)</t>
  </si>
  <si>
    <t>Teritoriju ikdienas uzturēšana (dienas nedēļā) (Pasūtītāja noteikti dati)</t>
  </si>
  <si>
    <t>Pasūtītāja noteiktais sētnieku posteņu skaits teritorijas uzturēšanas darbu veikšanai no ___ līdz ___ (Pasūtītāja noteikti dati)</t>
  </si>
  <si>
    <t>Dežūrsētnieku posteņu kopējais darba  laiks dienā (h) (Pasūtītāja noteikti dati)</t>
  </si>
  <si>
    <t>Pretendenta plānotās darba stundas kopā  mēnesī noteikto platību uzturēšanai (Aizpildās automātiski)</t>
  </si>
  <si>
    <t>4. Izpildītājam jānodrošina teritoriju  ikdienas uzturēšana (dežūrsētnieki noteiktajos objektos no plkst. ___ līdz _____) saskaņā Pasūtītāja prasībām</t>
  </si>
  <si>
    <t>2. aile: Dežūrapkopēju darba laiks</t>
  </si>
  <si>
    <t>3. aile: Pasūtītāja noteiktās telpu ikdienas uzturēšanas reizes nedēļā, ko nodrošina dezūrapkopēja (dienas serviss)</t>
  </si>
  <si>
    <t xml:space="preserve">4. aile: Pasūtītāja noteiktais nepieciesamais dežūrapkopēju posteņu daudzums telpu ikdienas uzturēšanai (dienā), ko nodrošina dežūrapkopējas (dienas serviss) </t>
  </si>
  <si>
    <t>5. aile: Pasūtītāja noteiktais dežūrapkopēju posteņu (dienas servisa) kopējais nepieciešamais darba stundu skaits dienā. Ņemot  vērā, ka dienas serviss telpu ikdienas uzturēšanu nodrošina katru darba dienu no plkst. ____ līdz ______</t>
  </si>
  <si>
    <t>6. aile: Dežūrapkopēju kopējais stundu skaits mēnesī</t>
  </si>
  <si>
    <r>
      <t>7. aile:</t>
    </r>
    <r>
      <rPr>
        <sz val="11"/>
        <rFont val="Arial"/>
        <family val="2"/>
        <charset val="204"/>
      </rPr>
      <t xml:space="preserve"> </t>
    </r>
    <r>
      <rPr>
        <sz val="11"/>
        <rFont val="Arial"/>
        <family val="2"/>
        <charset val="186"/>
      </rPr>
      <t xml:space="preserve">dežūrapkopēju skaits objektos, lai nodrošinātu Pasūtītāja noteikto telpu ikdienas uzturēšanu (dienas serviss) </t>
    </r>
  </si>
  <si>
    <r>
      <rPr>
        <b/>
        <u/>
        <sz val="11"/>
        <rFont val="Arial"/>
        <family val="2"/>
        <charset val="186"/>
      </rPr>
      <t>3. Tabula</t>
    </r>
    <r>
      <rPr>
        <b/>
        <sz val="11"/>
        <rFont val="Arial"/>
        <family val="2"/>
        <charset val="186"/>
      </rPr>
      <t>:Teritorijas ikdienas pamatuzkopšana atbilstoši  Pasūtītāja prasībām  (__. pielikums. Tehniskā  specifikācija.Teritorijas uzkopšanas programma)</t>
    </r>
  </si>
  <si>
    <t>2. aile: Pasūtītāja norādītās teritoriju platības objektos, kuru ikdienas pamatuzkopšanu nodrošina Pretendents</t>
  </si>
  <si>
    <t>3. aile: Pasūtītāja noteiktās teritoriju pamatuzkopšanas reizes nedēļā</t>
  </si>
  <si>
    <r>
      <t>4. aile:</t>
    </r>
    <r>
      <rPr>
        <sz val="11"/>
        <color indexed="10"/>
        <rFont val="Arial"/>
        <family val="2"/>
        <charset val="186"/>
      </rPr>
      <t xml:space="preserve"> </t>
    </r>
    <r>
      <rPr>
        <sz val="11"/>
        <rFont val="Arial"/>
        <family val="2"/>
        <charset val="204"/>
      </rPr>
      <t xml:space="preserve">Aizpilda Pretendents, </t>
    </r>
    <r>
      <rPr>
        <sz val="11"/>
        <rFont val="Arial"/>
        <family val="2"/>
        <charset val="186"/>
      </rPr>
      <t>norādot vidējo darba stundu skaitu vienā uzkopšanas reizē</t>
    </r>
  </si>
  <si>
    <r>
      <t>6. aile:</t>
    </r>
    <r>
      <rPr>
        <sz val="11"/>
        <color indexed="10"/>
        <rFont val="Arial"/>
        <family val="2"/>
        <charset val="186"/>
      </rPr>
      <t xml:space="preserve"> </t>
    </r>
    <r>
      <rPr>
        <sz val="11"/>
        <rFont val="Arial"/>
        <family val="2"/>
        <charset val="204"/>
      </rPr>
      <t>Aizpilda Pretendents, no</t>
    </r>
    <r>
      <rPr>
        <sz val="11"/>
        <rFont val="Arial"/>
        <family val="2"/>
        <charset val="186"/>
      </rPr>
      <t>rādot plānoto sētnieku skaitu objektos, lai nodrošinātu Pasūtītāja noteikto teritoriju ikdienas uzkopšanu</t>
    </r>
  </si>
  <si>
    <r>
      <rPr>
        <b/>
        <u/>
        <sz val="11"/>
        <rFont val="Arial"/>
        <family val="2"/>
        <charset val="186"/>
      </rPr>
      <t>4. Tabula</t>
    </r>
    <r>
      <rPr>
        <b/>
        <sz val="11"/>
        <rFont val="Arial"/>
        <family val="2"/>
        <charset val="186"/>
      </rPr>
      <t>:Teritorijas ikdienas uzturēšana, atbilstoši Pasūtītāja prasībām  (__. pielikums. Tehniskā  specifikācija.Teritorijas uzkopšanas programma)</t>
    </r>
  </si>
  <si>
    <t>2. aile: Dežūrsētnieku darba laiks</t>
  </si>
  <si>
    <t>3. aile: Pasūtītāja noteiktās dienas nedēļā teritorijas ikdienas uzturēšanai, ko nodrošina dežūrsētnieks</t>
  </si>
  <si>
    <t>5. aile: Dežūrsētnieku kopējais darba stundu skaits dienā</t>
  </si>
  <si>
    <t>6. aile: Dežūrsētnieku kopējais darba stundu skaits mēnesī</t>
  </si>
  <si>
    <r>
      <t>7. aile:</t>
    </r>
    <r>
      <rPr>
        <sz val="11"/>
        <rFont val="Arial"/>
        <family val="2"/>
        <charset val="204"/>
      </rPr>
      <t xml:space="preserve"> Aizpilda Pretendents</t>
    </r>
    <r>
      <rPr>
        <sz val="11"/>
        <rFont val="Arial"/>
        <family val="2"/>
        <charset val="186"/>
      </rPr>
      <t>, norādot plānoto dežūrsētnieku skaitu objektos, lai nodrošinātu Pasūtītāja noteikto teritoriju ikdienas uzturēšanu atbilstoši uzkopšanas programmai</t>
    </r>
  </si>
  <si>
    <t>5. aile: Pretendenta plānotais darba stundu skaits mēnesī</t>
  </si>
  <si>
    <t>4. aile: Pasūtītāja noteiktais sētnieku  daudzums, kas Izpildītājam jānodrošina teritorijas uzturēšanas darbu veikšanai objektos katru darba dienu, laikā no plkst. ___ līdz _____</t>
  </si>
  <si>
    <t>1. Telpu ikdienas pamatuzkopšana un uzturēšana</t>
  </si>
  <si>
    <t xml:space="preserve">Apkopējs, 9112 </t>
  </si>
  <si>
    <t>Dežūrapkopējs, 9112</t>
  </si>
  <si>
    <t>Sētnieks, 9613</t>
  </si>
  <si>
    <t xml:space="preserve">Sētnieks, 9613 </t>
  </si>
  <si>
    <t>Dežūrsētnieks, 9613</t>
  </si>
  <si>
    <t>Uzkopšanas darbu meistars, 5153</t>
  </si>
  <si>
    <t>1.1. Telpu ikdienas pamatuzkopšana</t>
  </si>
  <si>
    <t xml:space="preserve">Vidējā stundas tarifa likme profesiju grupā atbilstoši VID tīmekļa vietnes datiem uz pēdējo aktualizācijas mēnesi </t>
  </si>
  <si>
    <t>1. aile: Konkrētā Objekta adrese</t>
  </si>
  <si>
    <t>2. aile: Posteņa Nr.</t>
  </si>
  <si>
    <t>3. aile: Pretendents norāda pakalpojuma izpildē prognozējamo darbinieku daudzumu, katrā  Objektā, pēc amatiem:  apkopēji, dežūrapkopēji, sētnieki, dežūrsētnieki, uzkopšanas darbu vadītājs (meistars)</t>
  </si>
  <si>
    <t>4. aile: Pretendents norāda darbinieka bruto stundas likmi (EUR/h)</t>
  </si>
  <si>
    <t>5. aile: Pretendents norāda viena darbinieka plānotās darba stundas mēnesī</t>
  </si>
  <si>
    <t>6. aile: Pretendents norāda darbinieku (posteņu) skaitu atbilstoši stundu skaitam/stundas likmei</t>
  </si>
  <si>
    <t>8. aile: Pretendents norāda viena darbinieka (posteņa) bruto darba algu mēnesī</t>
  </si>
  <si>
    <t>9. aile: Pretendents norāda ikmēneša uzkrājumu viena darbinieka (posteņa) atvaļinājumam</t>
  </si>
  <si>
    <t>10. aile: Pretendents norāda ikmēneša slimības naudas uzkrājumu vienam darbiniekam (postenim) slimības gadījumā</t>
  </si>
  <si>
    <t>11. aile: Pretendents norāda viena darbinieka (posteņa) atalgojumu (bruto) mēnesī kopā</t>
  </si>
  <si>
    <t>12. aile: Pretendents norāda Darba devēja valsts sociālās apdrošināšanas obligāto iemaksu likmi (VSAOI) procentuāli. Ja tiek norādīta procentu likme, kas ir zemāka par  valstī noteikto, tad pretendentam ir jāiesniedz dokuments, kas apliecina, ka darbiniekam tiek piemērota pazeminātā procentu likme</t>
  </si>
  <si>
    <t>12.1. aile: Pretendents norāda Darba devēja valsts sociālās apdrošināšanas obligāto iemaksu likmi (VSAOI) euro</t>
  </si>
  <si>
    <t>13. aile: Pretendents norāda Uzņēmējdarbības riska valsts nodevu par darbinieku</t>
  </si>
  <si>
    <t>14. aile: Pretendents norāda Kopējās viena darbinieka izmaksas mēnesī</t>
  </si>
  <si>
    <t>15. aile: Pretendents norāda Kopējās darbinieka/darbinieku (posteņa/posteņu) izmaksas mēnesī</t>
  </si>
  <si>
    <r>
      <t xml:space="preserve">Tarifa likme, VID dati </t>
    </r>
    <r>
      <rPr>
        <b/>
        <sz val="10"/>
        <color rgb="FFFF0000"/>
        <rFont val="Arial"/>
        <family val="2"/>
      </rPr>
      <t>(aizpilda pretendents)</t>
    </r>
  </si>
  <si>
    <t>VID dati/16. ailes dati, % (aprēķins automātisks)</t>
  </si>
  <si>
    <t>7. aile: Kopējās darba stundas objektā mēnesī (jāsakrīt ar darba stundām katrā objektā, kas sniegtas izklālapā Darba efektivitāte)</t>
  </si>
  <si>
    <t>16. aile: Pretendents norāda vidējo darba samaksas stundas tarifa likmi attiecīgajai profesiju grupai, ņemot vērā Valsts ieņēmumu dienesta tīmekļvietnē publiski pieejamo informāciju uz pēdējo aktualizācijas mēnesi piedāvājuma iesniegšanas dienā</t>
  </si>
  <si>
    <t>17. aile: Pretendenta plānotās un valstī vidējās stundas tarifa likmes attiecība, %</t>
  </si>
  <si>
    <r>
      <t>Kopējā  platība objektos (m</t>
    </r>
    <r>
      <rPr>
        <b/>
        <vertAlign val="superscript"/>
        <sz val="11"/>
        <rFont val="Arial"/>
        <family val="2"/>
      </rPr>
      <t>2</t>
    </r>
    <r>
      <rPr>
        <b/>
        <sz val="11"/>
        <rFont val="Arial"/>
        <family val="2"/>
      </rPr>
      <t>) (aizpildās automātiski)</t>
    </r>
  </si>
  <si>
    <t>Darbaspēka izmaksas kopā, mēnesī (aizpildās automātiski)</t>
  </si>
  <si>
    <t>Cena par pakalpojumu mēnesī kopā (aizpildās automātiski)</t>
  </si>
  <si>
    <r>
      <t>Cena par pakalpojumu mēnesī, EUR/m</t>
    </r>
    <r>
      <rPr>
        <b/>
        <vertAlign val="superscript"/>
        <sz val="11"/>
        <rFont val="Arial"/>
        <family val="2"/>
      </rPr>
      <t>2</t>
    </r>
    <r>
      <rPr>
        <b/>
        <sz val="11"/>
        <rFont val="Arial"/>
        <family val="2"/>
      </rPr>
      <t xml:space="preserve"> (aizpildās automātiski)</t>
    </r>
  </si>
  <si>
    <t>Cena par pakalpojumu 36 mēnešos (aizpildās automātiski)</t>
  </si>
  <si>
    <t>Telpu ikdienas pamatuzkopšana</t>
  </si>
  <si>
    <t>Teritoriju ikdienas pamatuzkopšana</t>
  </si>
  <si>
    <r>
      <t>gab. vai m</t>
    </r>
    <r>
      <rPr>
        <b/>
        <i/>
        <vertAlign val="superscript"/>
        <sz val="11"/>
        <rFont val="Arial"/>
        <family val="2"/>
        <charset val="186"/>
      </rPr>
      <t>2</t>
    </r>
    <r>
      <rPr>
        <b/>
        <i/>
        <sz val="11"/>
        <rFont val="Arial"/>
        <family val="2"/>
        <charset val="186"/>
      </rPr>
      <t xml:space="preserve"> (norādīt)</t>
    </r>
  </si>
  <si>
    <r>
      <t xml:space="preserve">Papildus darbinieks darba laikā </t>
    </r>
    <r>
      <rPr>
        <b/>
        <sz val="11"/>
        <color indexed="10"/>
        <rFont val="Arial"/>
        <family val="2"/>
        <charset val="186"/>
      </rPr>
      <t>(VĒRTĒJAMAIS KRITĒRIJS C)</t>
    </r>
  </si>
  <si>
    <r>
      <t xml:space="preserve">Papildus darbinieks svētku dienās vai nakts laikā </t>
    </r>
    <r>
      <rPr>
        <b/>
        <sz val="11"/>
        <color indexed="10"/>
        <rFont val="Arial"/>
        <family val="2"/>
        <charset val="186"/>
      </rPr>
      <t>(VĒRTĒJAMAIS KRITĒRIJS D)</t>
    </r>
  </si>
  <si>
    <t>3. Papildus darbinieku izmaksas (papildus darba spēka piesaistei pēc pieprasījuma)</t>
  </si>
  <si>
    <r>
      <t xml:space="preserve">3.3. </t>
    </r>
    <r>
      <rPr>
        <b/>
        <u/>
        <sz val="11"/>
        <rFont val="Arial"/>
        <family val="2"/>
        <charset val="186"/>
      </rPr>
      <t>Telpu uzkopšanas papildus darbi:</t>
    </r>
    <r>
      <rPr>
        <b/>
        <sz val="11"/>
        <rFont val="Arial"/>
        <family val="2"/>
        <charset val="186"/>
      </rPr>
      <t xml:space="preserve"> Izpildītājs saskaņā ar Pasūtītāja atsevišķu pieprasījumu objektu apkalpošanā piesaista papildus apkopējus, lai īslaicīgi, paaugstinātas intensitātes apstākļos veiktu telpu uzkopšanas papildus darbus, kas pēc sava rakstura atbilst telpu uzkopšanas programmā minētajiem uzkopšanas darbu veidiem. Pretendents norāda likmi par 1 cilvēkstundu (EUR bez PVN). Samaksa  par papildus darbiem tiks veikta atsevišķi, ņemot vērā faktiski nostrādāto stundu skaitu, darbu izpildes laiku, dienu un pretendenta norādīto likmi par 1 cilvēkstundu bez PVN</t>
    </r>
  </si>
  <si>
    <r>
      <t xml:space="preserve">4. Papildus atlases punkti vērtējamā kritērijā "Sociālā atbildība" </t>
    </r>
    <r>
      <rPr>
        <b/>
        <sz val="11"/>
        <color rgb="FFFF0000"/>
        <rFont val="Arial"/>
        <family val="2"/>
      </rPr>
      <t>(VĒRTĒJAMAIS KRITĒRIJS E)</t>
    </r>
  </si>
  <si>
    <t>Darbu izpildē iesaistītajiem visiem Pretendenta darbiniekiem (apkopējiem, sētniekiem, logu tīrītājiem - attiecīgi Profesiju klasifikatora profesiju grupas nr. 9112, 9613 un 9123) līguma izpildē tiks maksāta stundas tarifa likme, ņemot vērā Valsts ieņēmumu dienesta tīmekļvietnē publiski pieejamo informāciju uz pēdējo aktualizācijas mēnesi piedāvājuma iesniegšanas dienā un (līguma izpildes periodā) uz pēdējo aktualizācijas mēnesi Izpildītāja datu par izmaksāto atalgojumu iesniegšanas dienā Pasūtītājam atbilstoši Līguma noteikumiem:</t>
  </si>
  <si>
    <t>4.1.</t>
  </si>
  <si>
    <t>Atzīmēt ar X vienu atbilstošo variantu</t>
  </si>
  <si>
    <t>Apraksts</t>
  </si>
  <si>
    <t>Iegūstamais punktu skaits</t>
  </si>
  <si>
    <t>4.2.</t>
  </si>
  <si>
    <t>vismaz par 20% augstāka nekā vidējā</t>
  </si>
  <si>
    <t>vismaz vidējā</t>
  </si>
  <si>
    <t>4.3.</t>
  </si>
  <si>
    <t>vismaz par 30% augstāka nekā vidējā</t>
  </si>
  <si>
    <t>4.4.</t>
  </si>
  <si>
    <t>vismaz valstī noteiktā minimālā stundas tarifa likme</t>
  </si>
  <si>
    <t>Finanšu piedāvājumā ierēķinātas visas izmaksas (darbaspēks, higiēnas preces, materiāli, tīrāmie līdzekļi, piegāde u.c.), kas nepieciešamas pakalpojuma izpildei.</t>
  </si>
  <si>
    <t>Ar šo apstiprinām un garantējam sniegto ziņu patiesumu un precizitāti, kā arī atbilstību atklātā konkursa (identifikācijas Nr. __________) noteikumiem.</t>
  </si>
  <si>
    <t>Pielikums nr. 1 "Finanšu piedāvājumu formas"</t>
  </si>
  <si>
    <r>
      <t xml:space="preserve">Cilvēku skaits </t>
    </r>
    <r>
      <rPr>
        <b/>
        <sz val="10"/>
        <color rgb="FFFF0000"/>
        <rFont val="Arial"/>
        <family val="2"/>
      </rPr>
      <t>(aizpilda pretendents)</t>
    </r>
  </si>
  <si>
    <r>
      <t>Darba stundas mēnesī, h (vienam cilvēkam)</t>
    </r>
    <r>
      <rPr>
        <b/>
        <sz val="10"/>
        <color rgb="FFFF0000"/>
        <rFont val="Arial"/>
        <family val="2"/>
      </rPr>
      <t xml:space="preserve"> (aizpilda pretendents)</t>
    </r>
  </si>
  <si>
    <r>
      <t xml:space="preserve">Stundas likme (bruto) EUR/h  </t>
    </r>
    <r>
      <rPr>
        <b/>
        <sz val="10"/>
        <color rgb="FFFF0000"/>
        <rFont val="Arial"/>
        <family val="2"/>
      </rPr>
      <t>(aizpilda pretendents)</t>
    </r>
  </si>
  <si>
    <r>
      <t>Amats, profesijas kods</t>
    </r>
    <r>
      <rPr>
        <b/>
        <sz val="10"/>
        <color rgb="FFFF0000"/>
        <rFont val="Arial"/>
        <family val="2"/>
      </rPr>
      <t xml:space="preserve"> (aizpilda pretendents)</t>
    </r>
  </si>
  <si>
    <r>
      <t xml:space="preserve">*Pretendents ir tiesīgs </t>
    </r>
    <r>
      <rPr>
        <sz val="10"/>
        <color rgb="FFFF0000"/>
        <rFont val="Arial"/>
        <family val="2"/>
      </rPr>
      <t>samazināt</t>
    </r>
    <r>
      <rPr>
        <sz val="10"/>
        <rFont val="Arial"/>
        <family val="2"/>
      </rPr>
      <t xml:space="preserve"> pakalpojumu programmas darba laika normu; ja pretendents samazina darba laika normu vairāk nekā par 15%, par to Pretendents Finanšu piedāvājuma izklājlapā Darba efektivitāte (11. ailē) sniedz izvērstu paskaidrojumu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</si>
</sst>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000"/>
    <numFmt numFmtId="166" formatCode="#,##0.00_ ;\-#,##0.00\ "/>
    <numFmt numFmtId="167" formatCode="#,##0.00\ _€"/>
  </numFmts>
  <fonts count="50" x14ac:knownFonts="1">
    <font>
      <sz val="10"/>
      <name val="Arial"/>
      <charset val="186"/>
    </font>
    <font>
      <sz val="10"/>
      <name val="Arial"/>
      <family val="2"/>
      <charset val="186"/>
    </font>
    <font>
      <sz val="8"/>
      <name val="Arial"/>
      <family val="2"/>
      <charset val="186"/>
    </font>
    <font>
      <sz val="10"/>
      <name val="Arial"/>
      <family val="2"/>
      <charset val="186"/>
    </font>
    <font>
      <b/>
      <sz val="10"/>
      <name val="Arial"/>
      <family val="2"/>
      <charset val="186"/>
    </font>
    <font>
      <sz val="11"/>
      <name val="Arial"/>
      <family val="2"/>
      <charset val="186"/>
    </font>
    <font>
      <b/>
      <sz val="11"/>
      <color indexed="10"/>
      <name val="Arial"/>
      <family val="2"/>
      <charset val="186"/>
    </font>
    <font>
      <b/>
      <sz val="11"/>
      <color indexed="8"/>
      <name val="Arial"/>
      <family val="2"/>
      <charset val="186"/>
    </font>
    <font>
      <sz val="8"/>
      <color indexed="8"/>
      <name val="Arial"/>
      <family val="2"/>
      <charset val="186"/>
    </font>
    <font>
      <b/>
      <sz val="11"/>
      <name val="Arial"/>
      <family val="2"/>
      <charset val="186"/>
    </font>
    <font>
      <sz val="10"/>
      <name val="Arial"/>
      <family val="2"/>
      <charset val="186"/>
    </font>
    <font>
      <sz val="10"/>
      <color indexed="10"/>
      <name val="Arial"/>
      <family val="2"/>
      <charset val="186"/>
    </font>
    <font>
      <sz val="11"/>
      <color indexed="8"/>
      <name val="Arial"/>
      <family val="2"/>
      <charset val="186"/>
    </font>
    <font>
      <b/>
      <sz val="10"/>
      <color indexed="8"/>
      <name val="Arial"/>
      <family val="2"/>
      <charset val="186"/>
    </font>
    <font>
      <sz val="10"/>
      <color indexed="8"/>
      <name val="Arial"/>
      <family val="2"/>
      <charset val="186"/>
    </font>
    <font>
      <b/>
      <sz val="10"/>
      <color indexed="10"/>
      <name val="Arial"/>
      <family val="2"/>
      <charset val="186"/>
    </font>
    <font>
      <sz val="10"/>
      <name val="Arial"/>
      <family val="2"/>
    </font>
    <font>
      <i/>
      <sz val="10"/>
      <color indexed="10"/>
      <name val="Arial"/>
      <family val="2"/>
      <charset val="186"/>
    </font>
    <font>
      <i/>
      <sz val="10"/>
      <name val="Arial"/>
      <family val="2"/>
      <charset val="186"/>
    </font>
    <font>
      <b/>
      <sz val="11"/>
      <color indexed="10"/>
      <name val="Arial"/>
      <family val="2"/>
      <charset val="186"/>
    </font>
    <font>
      <b/>
      <sz val="11"/>
      <color indexed="8"/>
      <name val="Arial"/>
      <family val="2"/>
      <charset val="186"/>
    </font>
    <font>
      <sz val="11"/>
      <color indexed="8"/>
      <name val="Arial"/>
      <family val="2"/>
      <charset val="186"/>
    </font>
    <font>
      <b/>
      <u/>
      <sz val="11"/>
      <name val="Arial"/>
      <family val="2"/>
      <charset val="186"/>
    </font>
    <font>
      <b/>
      <i/>
      <sz val="11"/>
      <name val="Arial"/>
      <family val="2"/>
      <charset val="186"/>
    </font>
    <font>
      <sz val="11"/>
      <color indexed="10"/>
      <name val="Arial"/>
      <family val="2"/>
      <charset val="186"/>
    </font>
    <font>
      <b/>
      <i/>
      <vertAlign val="superscript"/>
      <sz val="11"/>
      <name val="Arial"/>
      <family val="2"/>
      <charset val="186"/>
    </font>
    <font>
      <b/>
      <vertAlign val="superscript"/>
      <sz val="11"/>
      <name val="Arial"/>
      <family val="2"/>
      <charset val="186"/>
    </font>
    <font>
      <sz val="8"/>
      <name val="Arial"/>
      <family val="2"/>
    </font>
    <font>
      <sz val="10"/>
      <name val="Arial"/>
      <family val="2"/>
      <charset val="204"/>
    </font>
    <font>
      <sz val="9"/>
      <color indexed="81"/>
      <name val="Tahoma"/>
      <family val="2"/>
      <charset val="186"/>
    </font>
    <font>
      <b/>
      <sz val="11"/>
      <color indexed="10"/>
      <name val="Tahoma"/>
      <family val="2"/>
      <charset val="186"/>
    </font>
    <font>
      <b/>
      <sz val="12"/>
      <color indexed="10"/>
      <name val="Tahoma"/>
      <family val="2"/>
      <charset val="186"/>
    </font>
    <font>
      <b/>
      <sz val="11"/>
      <color indexed="8"/>
      <name val="Arial"/>
      <family val="2"/>
      <charset val="204"/>
    </font>
    <font>
      <b/>
      <sz val="11"/>
      <color indexed="10"/>
      <name val="Arial"/>
      <family val="2"/>
      <charset val="204"/>
    </font>
    <font>
      <sz val="11"/>
      <name val="Arial"/>
      <family val="2"/>
      <charset val="204"/>
    </font>
    <font>
      <b/>
      <sz val="11"/>
      <name val="Arial"/>
      <family val="2"/>
      <charset val="204"/>
    </font>
    <font>
      <sz val="10"/>
      <name val="Arial"/>
      <family val="2"/>
    </font>
    <font>
      <b/>
      <sz val="11"/>
      <name val="Arial"/>
      <family val="2"/>
    </font>
    <font>
      <b/>
      <sz val="11"/>
      <color rgb="FFFF0000"/>
      <name val="Arial"/>
      <family val="2"/>
    </font>
    <font>
      <b/>
      <vertAlign val="superscript"/>
      <sz val="11"/>
      <name val="Arial"/>
      <family val="2"/>
    </font>
    <font>
      <sz val="10"/>
      <color rgb="FFFF0000"/>
      <name val="Arial"/>
      <family val="2"/>
    </font>
    <font>
      <sz val="11"/>
      <name val="Arial"/>
      <family val="2"/>
    </font>
    <font>
      <b/>
      <sz val="11"/>
      <color indexed="8"/>
      <name val="Arial"/>
      <family val="2"/>
    </font>
    <font>
      <b/>
      <sz val="10"/>
      <color rgb="FFFF0000"/>
      <name val="Arial"/>
      <family val="2"/>
    </font>
    <font>
      <b/>
      <sz val="11"/>
      <color theme="1"/>
      <name val="Arial"/>
      <family val="2"/>
    </font>
    <font>
      <sz val="11"/>
      <color rgb="FFFF0000"/>
      <name val="Arial"/>
      <family val="2"/>
      <charset val="186"/>
    </font>
    <font>
      <sz val="8"/>
      <color rgb="FFFF0000"/>
      <name val="Arial"/>
      <family val="2"/>
      <charset val="186"/>
    </font>
    <font>
      <b/>
      <sz val="11"/>
      <color theme="1"/>
      <name val="Arial"/>
      <family val="2"/>
      <charset val="186"/>
    </font>
    <font>
      <sz val="11"/>
      <color theme="1"/>
      <name val="Arial"/>
      <family val="2"/>
      <charset val="186"/>
    </font>
    <font>
      <b/>
      <sz val="10"/>
      <name val="Arial"/>
      <family val="2"/>
    </font>
  </fonts>
  <fills count="13">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26"/>
        <bgColor indexed="64"/>
      </patternFill>
    </fill>
    <fill>
      <patternFill patternType="solid">
        <fgColor indexed="42"/>
        <bgColor indexed="64"/>
      </patternFill>
    </fill>
    <fill>
      <patternFill patternType="solid">
        <fgColor indexed="47"/>
        <bgColor indexed="64"/>
      </patternFill>
    </fill>
    <fill>
      <patternFill patternType="solid">
        <fgColor indexed="55"/>
        <bgColor indexed="64"/>
      </patternFill>
    </fill>
    <fill>
      <patternFill patternType="solid">
        <fgColor indexed="27"/>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0.249977111117893"/>
        <bgColor indexed="64"/>
      </patternFill>
    </fill>
  </fills>
  <borders count="62">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s>
  <cellStyleXfs count="9">
    <xf numFmtId="0" fontId="0" fillId="0" borderId="0"/>
    <xf numFmtId="164" fontId="1" fillId="0" borderId="0" applyFont="0" applyFill="0" applyBorder="0" applyAlignment="0" applyProtection="0"/>
    <xf numFmtId="164" fontId="10" fillId="0" borderId="0" applyFont="0" applyFill="0" applyBorder="0" applyAlignment="0" applyProtection="0"/>
    <xf numFmtId="0" fontId="3" fillId="0" borderId="0"/>
    <xf numFmtId="9" fontId="16" fillId="0" borderId="0" applyFont="0" applyFill="0" applyBorder="0" applyAlignment="0" applyProtection="0"/>
    <xf numFmtId="0" fontId="1" fillId="0" borderId="0"/>
    <xf numFmtId="0" fontId="1" fillId="0" borderId="0"/>
    <xf numFmtId="0" fontId="16" fillId="0" borderId="0"/>
    <xf numFmtId="164" fontId="1" fillId="0" borderId="0" applyFont="0" applyFill="0" applyBorder="0" applyAlignment="0" applyProtection="0"/>
  </cellStyleXfs>
  <cellXfs count="596">
    <xf numFmtId="0" fontId="0" fillId="0" borderId="0" xfId="0"/>
    <xf numFmtId="0" fontId="5" fillId="0" borderId="0" xfId="0" applyFont="1"/>
    <xf numFmtId="1" fontId="2" fillId="2" borderId="3" xfId="0" applyNumberFormat="1" applyFont="1" applyFill="1" applyBorder="1" applyAlignment="1" applyProtection="1">
      <alignment horizontal="center" vertical="center" wrapText="1"/>
      <protection locked="0"/>
    </xf>
    <xf numFmtId="0" fontId="12" fillId="3" borderId="5" xfId="0" applyFont="1" applyFill="1" applyBorder="1" applyAlignment="1">
      <alignment horizontal="left" vertical="center" wrapText="1"/>
    </xf>
    <xf numFmtId="0" fontId="1" fillId="0" borderId="0" xfId="0" applyFont="1" applyAlignment="1">
      <alignment horizontal="center" textRotation="90"/>
    </xf>
    <xf numFmtId="0" fontId="1" fillId="0" borderId="0" xfId="0" applyFont="1"/>
    <xf numFmtId="0" fontId="1" fillId="0" borderId="0" xfId="0" applyFont="1" applyAlignment="1">
      <alignment horizontal="center" vertical="center"/>
    </xf>
    <xf numFmtId="10" fontId="17" fillId="0" borderId="0" xfId="0" applyNumberFormat="1" applyFont="1" applyAlignment="1">
      <alignment horizontal="center" vertical="center"/>
    </xf>
    <xf numFmtId="0" fontId="18" fillId="0" borderId="0" xfId="0" applyFont="1" applyAlignment="1">
      <alignment horizontal="center"/>
    </xf>
    <xf numFmtId="0" fontId="17" fillId="0" borderId="0" xfId="0" applyFont="1" applyAlignment="1">
      <alignment horizontal="center"/>
    </xf>
    <xf numFmtId="0" fontId="4" fillId="0" borderId="5" xfId="0" applyFont="1" applyBorder="1" applyAlignment="1">
      <alignment horizontal="center" vertical="center" wrapText="1"/>
    </xf>
    <xf numFmtId="0" fontId="4" fillId="0" borderId="0" xfId="0" applyFont="1"/>
    <xf numFmtId="0" fontId="1" fillId="4" borderId="4" xfId="0" applyFont="1" applyFill="1" applyBorder="1" applyAlignment="1">
      <alignment horizontal="center" vertical="center" wrapText="1"/>
    </xf>
    <xf numFmtId="165" fontId="1" fillId="0" borderId="4" xfId="0" applyNumberFormat="1" applyFont="1" applyBorder="1" applyAlignment="1">
      <alignment horizontal="center" vertical="center"/>
    </xf>
    <xf numFmtId="0" fontId="1" fillId="4" borderId="5" xfId="0" applyFont="1" applyFill="1" applyBorder="1" applyAlignment="1">
      <alignment horizontal="center" vertical="center" wrapText="1"/>
    </xf>
    <xf numFmtId="165" fontId="1" fillId="0" borderId="5" xfId="0" applyNumberFormat="1" applyFont="1" applyBorder="1" applyAlignment="1">
      <alignment horizontal="center" vertical="center"/>
    </xf>
    <xf numFmtId="165" fontId="1" fillId="0" borderId="14" xfId="0" applyNumberFormat="1" applyFont="1" applyBorder="1" applyAlignment="1">
      <alignment horizontal="center" vertical="center"/>
    </xf>
    <xf numFmtId="2" fontId="1" fillId="4" borderId="4" xfId="0" applyNumberFormat="1" applyFont="1" applyFill="1" applyBorder="1" applyAlignment="1">
      <alignment horizontal="center" vertical="center"/>
    </xf>
    <xf numFmtId="2" fontId="1" fillId="4" borderId="5" xfId="0" applyNumberFormat="1" applyFont="1" applyFill="1" applyBorder="1" applyAlignment="1">
      <alignment horizontal="center" vertical="center"/>
    </xf>
    <xf numFmtId="2" fontId="1" fillId="0" borderId="4" xfId="0" applyNumberFormat="1" applyFont="1" applyBorder="1" applyAlignment="1">
      <alignment horizontal="center" vertical="center"/>
    </xf>
    <xf numFmtId="2" fontId="1" fillId="0" borderId="5" xfId="0" applyNumberFormat="1" applyFont="1" applyBorder="1" applyAlignment="1">
      <alignment horizontal="center" vertical="center"/>
    </xf>
    <xf numFmtId="1" fontId="1" fillId="4" borderId="4" xfId="0" applyNumberFormat="1" applyFont="1" applyFill="1" applyBorder="1" applyAlignment="1">
      <alignment horizontal="center" vertical="center"/>
    </xf>
    <xf numFmtId="1" fontId="1" fillId="4" borderId="5" xfId="0" applyNumberFormat="1" applyFont="1" applyFill="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4" fillId="0" borderId="1" xfId="0" applyFont="1" applyBorder="1" applyAlignment="1">
      <alignment horizontal="center" textRotation="90" wrapText="1"/>
    </xf>
    <xf numFmtId="1" fontId="1" fillId="0" borderId="4" xfId="0" applyNumberFormat="1" applyFont="1" applyBorder="1" applyAlignment="1">
      <alignment horizontal="center" vertical="center"/>
    </xf>
    <xf numFmtId="1" fontId="1" fillId="0" borderId="5" xfId="0" applyNumberFormat="1" applyFont="1" applyBorder="1" applyAlignment="1">
      <alignment horizontal="center" vertical="center"/>
    </xf>
    <xf numFmtId="2" fontId="14" fillId="0" borderId="4" xfId="0" applyNumberFormat="1" applyFont="1" applyBorder="1" applyAlignment="1">
      <alignment horizontal="center" vertical="center"/>
    </xf>
    <xf numFmtId="1" fontId="14" fillId="0" borderId="4" xfId="0" applyNumberFormat="1" applyFont="1" applyBorder="1" applyAlignment="1">
      <alignment horizontal="center" vertical="center"/>
    </xf>
    <xf numFmtId="2" fontId="14" fillId="0" borderId="5" xfId="0" applyNumberFormat="1" applyFont="1" applyBorder="1" applyAlignment="1">
      <alignment horizontal="center" vertical="center"/>
    </xf>
    <xf numFmtId="1" fontId="14" fillId="0" borderId="5" xfId="0" applyNumberFormat="1" applyFont="1" applyBorder="1" applyAlignment="1">
      <alignment horizontal="center" vertical="center"/>
    </xf>
    <xf numFmtId="2" fontId="14" fillId="0" borderId="14" xfId="0" applyNumberFormat="1" applyFont="1" applyBorder="1" applyAlignment="1">
      <alignment horizontal="center" vertical="center"/>
    </xf>
    <xf numFmtId="1" fontId="14" fillId="0" borderId="14" xfId="0" applyNumberFormat="1" applyFont="1" applyBorder="1" applyAlignment="1">
      <alignment horizontal="center" vertical="center"/>
    </xf>
    <xf numFmtId="2" fontId="1" fillId="0" borderId="14" xfId="0" applyNumberFormat="1" applyFont="1" applyBorder="1" applyAlignment="1">
      <alignment horizontal="center" vertical="center"/>
    </xf>
    <xf numFmtId="0" fontId="1" fillId="0" borderId="14" xfId="0" applyFont="1" applyBorder="1"/>
    <xf numFmtId="0" fontId="4" fillId="0" borderId="22" xfId="0" applyFont="1" applyBorder="1" applyAlignment="1">
      <alignment horizontal="center" vertical="center" textRotation="90" wrapText="1"/>
    </xf>
    <xf numFmtId="0" fontId="1" fillId="0" borderId="0" xfId="0" applyFont="1" applyAlignment="1">
      <alignment horizontal="right" vertical="center"/>
    </xf>
    <xf numFmtId="0" fontId="4" fillId="0" borderId="0" xfId="0" applyFont="1" applyAlignment="1">
      <alignment horizontal="center"/>
    </xf>
    <xf numFmtId="0" fontId="1" fillId="0" borderId="0" xfId="0" applyFont="1" applyAlignment="1">
      <alignment horizontal="center"/>
    </xf>
    <xf numFmtId="0" fontId="4" fillId="7" borderId="12" xfId="0" applyFont="1" applyFill="1" applyBorder="1" applyAlignment="1">
      <alignment horizontal="left" vertical="center"/>
    </xf>
    <xf numFmtId="2" fontId="1" fillId="7" borderId="12" xfId="0" applyNumberFormat="1" applyFont="1" applyFill="1" applyBorder="1" applyAlignment="1">
      <alignment horizontal="right" vertical="center"/>
    </xf>
    <xf numFmtId="0" fontId="1" fillId="0" borderId="14" xfId="0" applyFont="1" applyBorder="1" applyAlignment="1">
      <alignment horizontal="center"/>
    </xf>
    <xf numFmtId="2" fontId="4" fillId="0" borderId="14" xfId="0" applyNumberFormat="1" applyFont="1" applyBorder="1" applyAlignment="1">
      <alignment horizontal="right"/>
    </xf>
    <xf numFmtId="0" fontId="15" fillId="5" borderId="4" xfId="0" applyFont="1" applyFill="1" applyBorder="1" applyAlignment="1">
      <alignment horizontal="center" vertical="center"/>
    </xf>
    <xf numFmtId="1" fontId="15" fillId="5" borderId="4" xfId="0" applyNumberFormat="1" applyFont="1" applyFill="1" applyBorder="1" applyAlignment="1">
      <alignment horizontal="center" vertical="center"/>
    </xf>
    <xf numFmtId="167" fontId="15" fillId="5" borderId="4" xfId="0" applyNumberFormat="1" applyFont="1" applyFill="1" applyBorder="1" applyAlignment="1">
      <alignment horizontal="center" vertical="center"/>
    </xf>
    <xf numFmtId="167" fontId="15" fillId="5" borderId="16" xfId="0" applyNumberFormat="1" applyFont="1" applyFill="1" applyBorder="1" applyAlignment="1">
      <alignment horizontal="center" vertical="center"/>
    </xf>
    <xf numFmtId="0" fontId="9" fillId="0" borderId="0" xfId="0" applyFont="1" applyAlignment="1" applyProtection="1">
      <alignment wrapText="1"/>
      <protection locked="0"/>
    </xf>
    <xf numFmtId="0" fontId="5" fillId="0" borderId="0" xfId="0" applyFont="1" applyProtection="1">
      <protection locked="0"/>
    </xf>
    <xf numFmtId="2" fontId="5" fillId="0" borderId="0" xfId="0" applyNumberFormat="1" applyFont="1" applyAlignment="1" applyProtection="1">
      <alignment horizontal="right"/>
      <protection locked="0"/>
    </xf>
    <xf numFmtId="2" fontId="5" fillId="0" borderId="0" xfId="0" applyNumberFormat="1" applyFont="1" applyProtection="1">
      <protection locked="0"/>
    </xf>
    <xf numFmtId="2" fontId="5" fillId="0" borderId="0" xfId="0" applyNumberFormat="1" applyFont="1" applyAlignment="1" applyProtection="1">
      <alignment horizontal="center" vertical="center"/>
      <protection locked="0"/>
    </xf>
    <xf numFmtId="0" fontId="9" fillId="0" borderId="1" xfId="0" applyFont="1" applyBorder="1" applyAlignment="1" applyProtection="1">
      <alignment horizontal="center" vertical="center" textRotation="90" wrapText="1"/>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1" fontId="7" fillId="4" borderId="8" xfId="0" applyNumberFormat="1" applyFont="1" applyFill="1" applyBorder="1" applyAlignment="1" applyProtection="1">
      <alignment horizontal="center" vertical="center" wrapText="1"/>
      <protection locked="0"/>
    </xf>
    <xf numFmtId="2" fontId="9" fillId="8" borderId="15" xfId="0" applyNumberFormat="1" applyFont="1" applyFill="1" applyBorder="1" applyAlignment="1">
      <alignment horizontal="center"/>
    </xf>
    <xf numFmtId="0" fontId="7" fillId="4" borderId="2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0" borderId="26" xfId="0" applyFont="1" applyBorder="1" applyAlignment="1">
      <alignment horizontal="right"/>
    </xf>
    <xf numFmtId="2" fontId="9" fillId="8" borderId="26" xfId="0" applyNumberFormat="1" applyFont="1" applyFill="1" applyBorder="1" applyAlignment="1">
      <alignment horizontal="center"/>
    </xf>
    <xf numFmtId="0" fontId="9" fillId="0" borderId="7" xfId="0" applyFont="1" applyBorder="1" applyAlignment="1" applyProtection="1">
      <alignment horizontal="center" vertical="center" wrapText="1"/>
      <protection locked="0"/>
    </xf>
    <xf numFmtId="0" fontId="21" fillId="6" borderId="22" xfId="0" applyFont="1" applyFill="1" applyBorder="1" applyAlignment="1">
      <alignment horizontal="left" wrapText="1"/>
    </xf>
    <xf numFmtId="2" fontId="5" fillId="0" borderId="4" xfId="0" applyNumberFormat="1" applyFont="1" applyBorder="1" applyAlignment="1" applyProtection="1">
      <alignment horizontal="center" vertical="center"/>
      <protection locked="0"/>
    </xf>
    <xf numFmtId="1" fontId="5" fillId="0" borderId="16" xfId="0" applyNumberFormat="1" applyFont="1" applyBorder="1" applyAlignment="1" applyProtection="1">
      <alignment horizontal="center" wrapText="1"/>
      <protection locked="0"/>
    </xf>
    <xf numFmtId="0" fontId="21" fillId="6" borderId="29" xfId="0" applyFont="1" applyFill="1" applyBorder="1" applyAlignment="1">
      <alignment horizontal="left" wrapText="1"/>
    </xf>
    <xf numFmtId="2" fontId="5" fillId="0" borderId="5" xfId="0" applyNumberFormat="1" applyFont="1" applyBorder="1" applyAlignment="1" applyProtection="1">
      <alignment horizontal="center" vertical="center"/>
      <protection locked="0"/>
    </xf>
    <xf numFmtId="1" fontId="5" fillId="0" borderId="17" xfId="0" applyNumberFormat="1" applyFont="1" applyBorder="1" applyAlignment="1" applyProtection="1">
      <alignment horizontal="center" wrapText="1"/>
      <protection locked="0"/>
    </xf>
    <xf numFmtId="0" fontId="7" fillId="0" borderId="25" xfId="0" applyFont="1" applyBorder="1" applyAlignment="1">
      <alignment horizontal="right"/>
    </xf>
    <xf numFmtId="2" fontId="6" fillId="4" borderId="24" xfId="0" applyNumberFormat="1" applyFont="1" applyFill="1" applyBorder="1" applyAlignment="1" applyProtection="1">
      <alignment horizontal="center" vertical="center" wrapText="1"/>
      <protection locked="0"/>
    </xf>
    <xf numFmtId="1" fontId="6" fillId="4" borderId="0" xfId="0" applyNumberFormat="1" applyFont="1" applyFill="1" applyAlignment="1" applyProtection="1">
      <alignment horizontal="right" wrapText="1"/>
      <protection locked="0"/>
    </xf>
    <xf numFmtId="0" fontId="7" fillId="4" borderId="1" xfId="0" applyFont="1" applyFill="1" applyBorder="1" applyAlignment="1" applyProtection="1">
      <alignment horizontal="center" vertical="center" wrapText="1"/>
      <protection locked="0"/>
    </xf>
    <xf numFmtId="1" fontId="5" fillId="0" borderId="31" xfId="0" applyNumberFormat="1" applyFont="1" applyBorder="1" applyAlignment="1" applyProtection="1">
      <alignment wrapText="1"/>
      <protection locked="0"/>
    </xf>
    <xf numFmtId="1" fontId="5" fillId="0" borderId="32" xfId="0" applyNumberFormat="1" applyFont="1" applyBorder="1" applyAlignment="1" applyProtection="1">
      <alignment wrapText="1"/>
      <protection locked="0"/>
    </xf>
    <xf numFmtId="0" fontId="7" fillId="0" borderId="23" xfId="0" applyFont="1" applyBorder="1" applyAlignment="1">
      <alignment horizontal="right"/>
    </xf>
    <xf numFmtId="2" fontId="9" fillId="8" borderId="7" xfId="0" applyNumberFormat="1" applyFont="1" applyFill="1" applyBorder="1" applyAlignment="1">
      <alignment horizontal="center"/>
    </xf>
    <xf numFmtId="2" fontId="5" fillId="0" borderId="0" xfId="0" applyNumberFormat="1" applyFont="1" applyAlignment="1" applyProtection="1">
      <alignment wrapText="1"/>
      <protection locked="0"/>
    </xf>
    <xf numFmtId="2" fontId="5" fillId="4" borderId="0" xfId="0" applyNumberFormat="1" applyFont="1" applyFill="1" applyProtection="1">
      <protection locked="0"/>
    </xf>
    <xf numFmtId="0" fontId="5" fillId="4" borderId="0" xfId="0" applyFont="1" applyFill="1" applyProtection="1">
      <protection locked="0"/>
    </xf>
    <xf numFmtId="0" fontId="5" fillId="0" borderId="0" xfId="0" applyFont="1" applyAlignment="1" applyProtection="1">
      <alignment vertical="center"/>
      <protection locked="0"/>
    </xf>
    <xf numFmtId="1" fontId="5" fillId="0" borderId="0" xfId="0" applyNumberFormat="1" applyFont="1" applyAlignment="1" applyProtection="1">
      <alignment vertical="center"/>
      <protection locked="0"/>
    </xf>
    <xf numFmtId="0" fontId="4" fillId="0" borderId="0" xfId="0" applyFont="1" applyAlignment="1">
      <alignment horizontal="center" vertical="center"/>
    </xf>
    <xf numFmtId="0" fontId="9" fillId="0" borderId="0" xfId="0" applyFont="1" applyAlignment="1">
      <alignment vertical="center" wrapText="1"/>
    </xf>
    <xf numFmtId="0" fontId="23" fillId="4" borderId="0" xfId="0" applyFont="1" applyFill="1" applyAlignment="1">
      <alignment horizontal="right" vertical="center"/>
    </xf>
    <xf numFmtId="0" fontId="24" fillId="0" borderId="0" xfId="0" applyFont="1"/>
    <xf numFmtId="0" fontId="9" fillId="0" borderId="0" xfId="0" applyFont="1"/>
    <xf numFmtId="2" fontId="9" fillId="5" borderId="35" xfId="0" applyNumberFormat="1" applyFont="1" applyFill="1" applyBorder="1" applyAlignment="1">
      <alignment horizontal="center" vertical="center"/>
    </xf>
    <xf numFmtId="2" fontId="9" fillId="5" borderId="16" xfId="0" applyNumberFormat="1" applyFont="1" applyFill="1" applyBorder="1" applyAlignment="1">
      <alignment horizontal="center" vertical="center"/>
    </xf>
    <xf numFmtId="0" fontId="20" fillId="4" borderId="23" xfId="0" applyFont="1" applyFill="1" applyBorder="1" applyAlignment="1">
      <alignment horizontal="center" vertical="center" textRotation="90" wrapText="1"/>
    </xf>
    <xf numFmtId="0" fontId="20" fillId="4" borderId="7" xfId="0" applyFont="1" applyFill="1" applyBorder="1" applyAlignment="1">
      <alignment horizontal="center" vertical="center" wrapText="1"/>
    </xf>
    <xf numFmtId="49" fontId="23" fillId="4" borderId="22" xfId="0" applyNumberFormat="1" applyFont="1" applyFill="1" applyBorder="1" applyAlignment="1">
      <alignment horizontal="center" vertical="center" wrapText="1"/>
    </xf>
    <xf numFmtId="49" fontId="5" fillId="5" borderId="29" xfId="0" applyNumberFormat="1" applyFont="1" applyFill="1" applyBorder="1" applyAlignment="1">
      <alignment horizontal="center" vertical="center" wrapText="1"/>
    </xf>
    <xf numFmtId="0" fontId="5" fillId="5" borderId="5" xfId="0" applyFont="1" applyFill="1" applyBorder="1" applyAlignment="1">
      <alignment vertical="center" wrapText="1"/>
    </xf>
    <xf numFmtId="2" fontId="9" fillId="5" borderId="5" xfId="0" applyNumberFormat="1" applyFont="1" applyFill="1" applyBorder="1" applyAlignment="1">
      <alignment horizontal="center" vertical="center" wrapText="1"/>
    </xf>
    <xf numFmtId="2" fontId="5" fillId="5" borderId="5" xfId="0" applyNumberFormat="1" applyFont="1" applyFill="1" applyBorder="1" applyAlignment="1">
      <alignment horizontal="center" vertical="center" wrapText="1"/>
    </xf>
    <xf numFmtId="2" fontId="5" fillId="5" borderId="17" xfId="0" applyNumberFormat="1" applyFont="1" applyFill="1" applyBorder="1" applyAlignment="1">
      <alignment horizontal="center" vertical="center" wrapText="1"/>
    </xf>
    <xf numFmtId="2" fontId="9" fillId="5" borderId="5" xfId="0" applyNumberFormat="1" applyFont="1" applyFill="1" applyBorder="1" applyAlignment="1">
      <alignment horizontal="center"/>
    </xf>
    <xf numFmtId="2" fontId="9" fillId="5" borderId="7" xfId="0" applyNumberFormat="1" applyFont="1" applyFill="1" applyBorder="1" applyAlignment="1">
      <alignment horizontal="center" vertical="center" wrapText="1"/>
    </xf>
    <xf numFmtId="2" fontId="9" fillId="5" borderId="36" xfId="0" applyNumberFormat="1" applyFont="1" applyFill="1" applyBorder="1" applyAlignment="1">
      <alignment horizontal="center" vertical="center" wrapText="1"/>
    </xf>
    <xf numFmtId="49" fontId="5" fillId="4" borderId="37" xfId="0" applyNumberFormat="1" applyFont="1" applyFill="1" applyBorder="1" applyAlignment="1">
      <alignment vertical="center" wrapText="1"/>
    </xf>
    <xf numFmtId="49" fontId="5" fillId="4" borderId="0" xfId="0" applyNumberFormat="1" applyFont="1" applyFill="1" applyAlignment="1">
      <alignment vertical="center" wrapText="1"/>
    </xf>
    <xf numFmtId="49" fontId="5" fillId="4" borderId="13" xfId="0" applyNumberFormat="1" applyFont="1" applyFill="1" applyBorder="1" applyAlignment="1">
      <alignment vertical="center" wrapText="1"/>
    </xf>
    <xf numFmtId="49" fontId="23" fillId="4" borderId="1" xfId="0" applyNumberFormat="1" applyFont="1" applyFill="1" applyBorder="1" applyAlignment="1">
      <alignment horizontal="center" vertical="center" wrapText="1"/>
    </xf>
    <xf numFmtId="2" fontId="9" fillId="5" borderId="38" xfId="0" applyNumberFormat="1" applyFont="1" applyFill="1" applyBorder="1" applyAlignment="1">
      <alignment horizontal="center" vertical="center" wrapText="1"/>
    </xf>
    <xf numFmtId="49" fontId="5" fillId="6" borderId="29" xfId="0" applyNumberFormat="1" applyFont="1" applyFill="1" applyBorder="1" applyAlignment="1">
      <alignment horizontal="center" vertical="center" wrapText="1"/>
    </xf>
    <xf numFmtId="0" fontId="5" fillId="6" borderId="5" xfId="0" applyFont="1" applyFill="1" applyBorder="1" applyAlignment="1">
      <alignment vertical="center" wrapText="1"/>
    </xf>
    <xf numFmtId="2" fontId="5" fillId="6" borderId="9" xfId="0" applyNumberFormat="1" applyFont="1" applyFill="1" applyBorder="1" applyAlignment="1">
      <alignment horizontal="center" vertical="center" wrapText="1"/>
    </xf>
    <xf numFmtId="2" fontId="5" fillId="6" borderId="10" xfId="0" applyNumberFormat="1" applyFont="1" applyFill="1" applyBorder="1" applyAlignment="1">
      <alignment horizontal="center" vertical="center" wrapText="1"/>
    </xf>
    <xf numFmtId="2" fontId="9" fillId="6" borderId="38" xfId="0" applyNumberFormat="1" applyFont="1" applyFill="1" applyBorder="1" applyAlignment="1">
      <alignment horizontal="center" vertical="center" wrapText="1"/>
    </xf>
    <xf numFmtId="2" fontId="9" fillId="6" borderId="7" xfId="0" applyNumberFormat="1" applyFont="1" applyFill="1" applyBorder="1" applyAlignment="1">
      <alignment horizontal="center" vertical="center" wrapText="1"/>
    </xf>
    <xf numFmtId="2" fontId="9" fillId="6" borderId="36" xfId="0" applyNumberFormat="1" applyFont="1" applyFill="1" applyBorder="1" applyAlignment="1">
      <alignment horizontal="center" vertical="center" wrapText="1"/>
    </xf>
    <xf numFmtId="0" fontId="21" fillId="6" borderId="5" xfId="0" applyFont="1" applyFill="1" applyBorder="1" applyAlignment="1">
      <alignment horizontal="left" wrapText="1"/>
    </xf>
    <xf numFmtId="2" fontId="5" fillId="6" borderId="5" xfId="0" applyNumberFormat="1" applyFont="1" applyFill="1" applyBorder="1" applyAlignment="1">
      <alignment horizontal="center" vertical="center" wrapText="1"/>
    </xf>
    <xf numFmtId="2" fontId="5" fillId="6" borderId="17" xfId="0" applyNumberFormat="1" applyFont="1" applyFill="1" applyBorder="1" applyAlignment="1">
      <alignment horizontal="center" vertical="center" wrapText="1"/>
    </xf>
    <xf numFmtId="49" fontId="5" fillId="7" borderId="39" xfId="0" applyNumberFormat="1" applyFont="1" applyFill="1" applyBorder="1" applyAlignment="1">
      <alignment horizontal="center" vertical="center" wrapText="1"/>
    </xf>
    <xf numFmtId="49" fontId="5" fillId="7" borderId="6" xfId="0" applyNumberFormat="1" applyFont="1" applyFill="1" applyBorder="1" applyAlignment="1">
      <alignment horizontal="left" vertical="center" wrapText="1"/>
    </xf>
    <xf numFmtId="2" fontId="5" fillId="7" borderId="6" xfId="0" applyNumberFormat="1" applyFont="1" applyFill="1" applyBorder="1" applyAlignment="1">
      <alignment horizontal="center" vertical="center" wrapText="1"/>
    </xf>
    <xf numFmtId="2" fontId="5" fillId="7" borderId="18" xfId="0" applyNumberFormat="1" applyFont="1" applyFill="1" applyBorder="1" applyAlignment="1">
      <alignment horizontal="center" vertical="center" wrapText="1"/>
    </xf>
    <xf numFmtId="2" fontId="9" fillId="7" borderId="23" xfId="0" applyNumberFormat="1" applyFont="1" applyFill="1" applyBorder="1" applyAlignment="1">
      <alignment horizontal="center" vertical="center" wrapText="1"/>
    </xf>
    <xf numFmtId="2" fontId="9" fillId="7" borderId="7" xfId="0" applyNumberFormat="1" applyFont="1" applyFill="1" applyBorder="1" applyAlignment="1">
      <alignment horizontal="center" vertical="center" wrapText="1"/>
    </xf>
    <xf numFmtId="2" fontId="9" fillId="7" borderId="36" xfId="0" applyNumberFormat="1" applyFont="1" applyFill="1" applyBorder="1" applyAlignment="1">
      <alignment horizontal="center" vertical="center" wrapText="1"/>
    </xf>
    <xf numFmtId="2" fontId="9" fillId="7" borderId="24" xfId="0" applyNumberFormat="1" applyFont="1" applyFill="1" applyBorder="1" applyAlignment="1">
      <alignment horizontal="center" vertical="center" wrapText="1"/>
    </xf>
    <xf numFmtId="49" fontId="9" fillId="4" borderId="0" xfId="0" applyNumberFormat="1" applyFont="1" applyFill="1" applyAlignment="1">
      <alignment horizontal="right" vertical="center" wrapText="1"/>
    </xf>
    <xf numFmtId="2" fontId="9" fillId="4" borderId="0" xfId="0" applyNumberFormat="1" applyFont="1" applyFill="1" applyAlignment="1">
      <alignment horizontal="center" vertical="center" wrapText="1"/>
    </xf>
    <xf numFmtId="2" fontId="23" fillId="7" borderId="20" xfId="0" applyNumberFormat="1" applyFont="1" applyFill="1" applyBorder="1" applyAlignment="1">
      <alignment horizontal="center" vertical="center"/>
    </xf>
    <xf numFmtId="49" fontId="9" fillId="4" borderId="0" xfId="0" applyNumberFormat="1" applyFont="1" applyFill="1" applyAlignment="1">
      <alignment vertical="center" wrapText="1"/>
    </xf>
    <xf numFmtId="0" fontId="5" fillId="4" borderId="0" xfId="0" applyFont="1" applyFill="1"/>
    <xf numFmtId="0" fontId="24" fillId="4" borderId="0" xfId="0" applyFont="1" applyFill="1"/>
    <xf numFmtId="0" fontId="5" fillId="4" borderId="0" xfId="0" applyFont="1" applyFill="1" applyAlignment="1" applyProtection="1">
      <alignment horizontal="right" vertical="center"/>
      <protection locked="0"/>
    </xf>
    <xf numFmtId="0" fontId="9" fillId="4" borderId="0" xfId="0" applyFont="1" applyFill="1"/>
    <xf numFmtId="0" fontId="9" fillId="4" borderId="23" xfId="0" applyFont="1" applyFill="1" applyBorder="1" applyAlignment="1">
      <alignment horizontal="center" vertical="center"/>
    </xf>
    <xf numFmtId="0" fontId="9" fillId="4" borderId="7" xfId="0" applyFont="1" applyFill="1" applyBorder="1" applyAlignment="1">
      <alignment vertical="center" wrapText="1"/>
    </xf>
    <xf numFmtId="0" fontId="9" fillId="4" borderId="7" xfId="0" applyFont="1" applyFill="1" applyBorder="1" applyAlignment="1">
      <alignment horizontal="center" vertical="center" wrapText="1"/>
    </xf>
    <xf numFmtId="0" fontId="9" fillId="4" borderId="36" xfId="0" applyFont="1" applyFill="1" applyBorder="1" applyAlignment="1">
      <alignment horizontal="center" wrapText="1"/>
    </xf>
    <xf numFmtId="0" fontId="5" fillId="5" borderId="22" xfId="0" applyFont="1" applyFill="1" applyBorder="1" applyAlignment="1">
      <alignment horizontal="center" vertical="center"/>
    </xf>
    <xf numFmtId="0" fontId="9" fillId="5" borderId="4" xfId="0" applyFont="1" applyFill="1" applyBorder="1" applyAlignment="1">
      <alignment horizontal="left" vertical="center" wrapText="1"/>
    </xf>
    <xf numFmtId="2" fontId="9" fillId="5" borderId="4" xfId="0" applyNumberFormat="1" applyFont="1" applyFill="1" applyBorder="1" applyAlignment="1">
      <alignment horizontal="center" vertical="center"/>
    </xf>
    <xf numFmtId="0" fontId="5" fillId="5" borderId="40" xfId="0" applyFont="1" applyFill="1" applyBorder="1" applyAlignment="1">
      <alignment horizontal="center" vertical="center"/>
    </xf>
    <xf numFmtId="0" fontId="9" fillId="5" borderId="41" xfId="0" applyFont="1" applyFill="1" applyBorder="1" applyAlignment="1">
      <alignment horizontal="left" wrapText="1"/>
    </xf>
    <xf numFmtId="2" fontId="9" fillId="5" borderId="41" xfId="0" applyNumberFormat="1" applyFont="1" applyFill="1" applyBorder="1" applyAlignment="1">
      <alignment horizontal="center" vertical="center"/>
    </xf>
    <xf numFmtId="0" fontId="5" fillId="6" borderId="29" xfId="0" applyFont="1" applyFill="1" applyBorder="1" applyAlignment="1">
      <alignment horizontal="center" vertical="center"/>
    </xf>
    <xf numFmtId="0" fontId="9" fillId="6" borderId="5" xfId="0" applyFont="1" applyFill="1" applyBorder="1" applyAlignment="1">
      <alignment horizontal="left" wrapText="1"/>
    </xf>
    <xf numFmtId="2" fontId="9" fillId="6" borderId="5" xfId="0" applyNumberFormat="1" applyFont="1" applyFill="1" applyBorder="1" applyAlignment="1">
      <alignment horizontal="center" vertical="center"/>
    </xf>
    <xf numFmtId="2" fontId="9" fillId="6" borderId="17" xfId="0" applyNumberFormat="1" applyFont="1" applyFill="1" applyBorder="1" applyAlignment="1">
      <alignment horizontal="center" vertical="center"/>
    </xf>
    <xf numFmtId="0" fontId="5" fillId="6" borderId="34" xfId="0" applyFont="1" applyFill="1" applyBorder="1" applyAlignment="1">
      <alignment horizontal="center" vertical="center"/>
    </xf>
    <xf numFmtId="0" fontId="9" fillId="6" borderId="9" xfId="0" applyFont="1" applyFill="1" applyBorder="1" applyAlignment="1">
      <alignment horizontal="left" wrapText="1"/>
    </xf>
    <xf numFmtId="2" fontId="9" fillId="6" borderId="9" xfId="0" applyNumberFormat="1" applyFont="1" applyFill="1" applyBorder="1" applyAlignment="1">
      <alignment horizontal="center" vertical="center"/>
    </xf>
    <xf numFmtId="2" fontId="9" fillId="6" borderId="10" xfId="0" applyNumberFormat="1" applyFont="1" applyFill="1" applyBorder="1" applyAlignment="1">
      <alignment horizontal="center" vertical="center"/>
    </xf>
    <xf numFmtId="0" fontId="5" fillId="7" borderId="34" xfId="0" applyFont="1" applyFill="1" applyBorder="1" applyAlignment="1">
      <alignment horizontal="center" vertical="center"/>
    </xf>
    <xf numFmtId="0" fontId="9" fillId="7" borderId="9" xfId="0" applyFont="1" applyFill="1" applyBorder="1" applyAlignment="1">
      <alignment horizontal="left" wrapText="1"/>
    </xf>
    <xf numFmtId="2" fontId="9" fillId="7" borderId="9" xfId="0" applyNumberFormat="1" applyFont="1" applyFill="1" applyBorder="1" applyAlignment="1">
      <alignment horizontal="center" vertical="center"/>
    </xf>
    <xf numFmtId="2" fontId="9" fillId="7" borderId="10" xfId="0" applyNumberFormat="1" applyFont="1" applyFill="1" applyBorder="1" applyAlignment="1">
      <alignment horizontal="center" vertical="center"/>
    </xf>
    <xf numFmtId="2" fontId="19" fillId="7" borderId="7" xfId="0" applyNumberFormat="1" applyFont="1" applyFill="1" applyBorder="1" applyAlignment="1">
      <alignment horizontal="center" vertical="center"/>
    </xf>
    <xf numFmtId="2" fontId="19" fillId="7" borderId="36" xfId="0" applyNumberFormat="1" applyFont="1" applyFill="1" applyBorder="1" applyAlignment="1">
      <alignment horizontal="center" vertical="center"/>
    </xf>
    <xf numFmtId="2" fontId="9" fillId="2" borderId="41" xfId="0" applyNumberFormat="1" applyFont="1" applyFill="1" applyBorder="1" applyAlignment="1">
      <alignment horizontal="center"/>
    </xf>
    <xf numFmtId="2" fontId="9" fillId="2" borderId="35" xfId="0" applyNumberFormat="1" applyFont="1" applyFill="1" applyBorder="1" applyAlignment="1">
      <alignment horizontal="center"/>
    </xf>
    <xf numFmtId="2" fontId="9" fillId="2" borderId="6" xfId="0" applyNumberFormat="1" applyFont="1" applyFill="1" applyBorder="1" applyAlignment="1">
      <alignment horizontal="center"/>
    </xf>
    <xf numFmtId="2" fontId="9" fillId="2" borderId="18" xfId="0" applyNumberFormat="1" applyFont="1" applyFill="1" applyBorder="1" applyAlignment="1">
      <alignment horizontal="center"/>
    </xf>
    <xf numFmtId="49" fontId="9" fillId="4" borderId="23" xfId="0" applyNumberFormat="1" applyFont="1" applyFill="1" applyBorder="1" applyAlignment="1">
      <alignment horizontal="center" vertical="center" wrapText="1"/>
    </xf>
    <xf numFmtId="0" fontId="9" fillId="4" borderId="7" xfId="0" applyFont="1" applyFill="1" applyBorder="1" applyAlignment="1">
      <alignment horizontal="left" vertical="center" wrapText="1"/>
    </xf>
    <xf numFmtId="0" fontId="9" fillId="4" borderId="36" xfId="0" applyFont="1" applyFill="1" applyBorder="1" applyAlignment="1">
      <alignment horizontal="center" vertical="center" wrapText="1"/>
    </xf>
    <xf numFmtId="0" fontId="9" fillId="2" borderId="4" xfId="0" applyFont="1" applyFill="1" applyBorder="1" applyAlignment="1">
      <alignment vertical="center" wrapText="1"/>
    </xf>
    <xf numFmtId="0" fontId="23" fillId="2" borderId="4" xfId="0" applyFont="1" applyFill="1" applyBorder="1" applyAlignment="1">
      <alignment horizontal="center" vertical="center" wrapText="1"/>
    </xf>
    <xf numFmtId="2" fontId="19" fillId="0" borderId="4" xfId="0" applyNumberFormat="1" applyFont="1" applyBorder="1" applyAlignment="1">
      <alignment horizontal="center" vertical="center"/>
    </xf>
    <xf numFmtId="2" fontId="9" fillId="2" borderId="16" xfId="0" applyNumberFormat="1" applyFont="1" applyFill="1" applyBorder="1" applyAlignment="1">
      <alignment horizontal="center" vertical="center" wrapText="1"/>
    </xf>
    <xf numFmtId="0" fontId="9" fillId="2" borderId="5" xfId="0" applyFont="1" applyFill="1" applyBorder="1" applyAlignment="1">
      <alignment vertical="center" wrapText="1"/>
    </xf>
    <xf numFmtId="0" fontId="23" fillId="2" borderId="5" xfId="0" applyFont="1" applyFill="1" applyBorder="1" applyAlignment="1">
      <alignment horizontal="center" vertical="center" wrapText="1"/>
    </xf>
    <xf numFmtId="2" fontId="19" fillId="0" borderId="5" xfId="0" applyNumberFormat="1" applyFont="1" applyBorder="1" applyAlignment="1">
      <alignment horizontal="center" vertical="center"/>
    </xf>
    <xf numFmtId="2" fontId="9" fillId="2" borderId="17" xfId="0" applyNumberFormat="1" applyFont="1" applyFill="1" applyBorder="1" applyAlignment="1">
      <alignment horizontal="center" vertical="center" wrapText="1"/>
    </xf>
    <xf numFmtId="0" fontId="9" fillId="2" borderId="6" xfId="0" applyFont="1" applyFill="1" applyBorder="1" applyAlignment="1">
      <alignment vertical="center" wrapText="1"/>
    </xf>
    <xf numFmtId="2" fontId="19" fillId="0" borderId="6" xfId="0" applyNumberFormat="1" applyFont="1" applyBorder="1" applyAlignment="1">
      <alignment horizontal="center" vertical="center"/>
    </xf>
    <xf numFmtId="2" fontId="9" fillId="2" borderId="18" xfId="0" applyNumberFormat="1" applyFont="1" applyFill="1" applyBorder="1" applyAlignment="1">
      <alignment horizontal="center" vertical="center" wrapText="1"/>
    </xf>
    <xf numFmtId="0" fontId="9" fillId="4" borderId="0" xfId="0" applyFont="1" applyFill="1" applyAlignment="1">
      <alignment horizontal="center" vertical="center" wrapText="1"/>
    </xf>
    <xf numFmtId="0" fontId="9" fillId="9" borderId="41" xfId="0" applyFont="1" applyFill="1" applyBorder="1" applyAlignment="1">
      <alignment vertical="center" wrapText="1"/>
    </xf>
    <xf numFmtId="0" fontId="23" fillId="9" borderId="41" xfId="0" applyFont="1" applyFill="1" applyBorder="1" applyAlignment="1">
      <alignment horizontal="center" vertical="center" wrapText="1"/>
    </xf>
    <xf numFmtId="2" fontId="19" fillId="0" borderId="35" xfId="0" applyNumberFormat="1" applyFont="1" applyBorder="1" applyAlignment="1">
      <alignment horizontal="center" vertical="center"/>
    </xf>
    <xf numFmtId="4" fontId="19" fillId="5" borderId="5" xfId="0" applyNumberFormat="1" applyFont="1" applyFill="1" applyBorder="1" applyAlignment="1">
      <alignment horizontal="center" vertical="center" wrapText="1"/>
    </xf>
    <xf numFmtId="4" fontId="19" fillId="6" borderId="5" xfId="0" applyNumberFormat="1" applyFont="1" applyFill="1" applyBorder="1" applyAlignment="1">
      <alignment horizontal="center" vertical="center" wrapText="1"/>
    </xf>
    <xf numFmtId="2" fontId="19" fillId="6" borderId="5" xfId="0" applyNumberFormat="1" applyFont="1" applyFill="1" applyBorder="1" applyAlignment="1">
      <alignment horizontal="center" vertical="center" wrapText="1"/>
    </xf>
    <xf numFmtId="2" fontId="9" fillId="7" borderId="6" xfId="0" applyNumberFormat="1" applyFont="1" applyFill="1" applyBorder="1" applyAlignment="1">
      <alignment horizontal="center" vertical="center" wrapText="1"/>
    </xf>
    <xf numFmtId="2" fontId="19" fillId="7" borderId="6" xfId="0" applyNumberFormat="1" applyFont="1" applyFill="1" applyBorder="1" applyAlignment="1">
      <alignment horizontal="center" vertical="center" wrapText="1"/>
    </xf>
    <xf numFmtId="4" fontId="9" fillId="6" borderId="5" xfId="0" applyNumberFormat="1" applyFont="1" applyFill="1" applyBorder="1" applyAlignment="1">
      <alignment horizontal="center" vertical="center" wrapText="1"/>
    </xf>
    <xf numFmtId="2" fontId="9" fillId="6" borderId="5" xfId="0" applyNumberFormat="1" applyFont="1" applyFill="1" applyBorder="1" applyAlignment="1">
      <alignment horizontal="center" vertical="center" wrapText="1"/>
    </xf>
    <xf numFmtId="0" fontId="9" fillId="4" borderId="0" xfId="0" applyFont="1" applyFill="1" applyAlignment="1">
      <alignment horizontal="right" vertical="center"/>
    </xf>
    <xf numFmtId="0" fontId="9" fillId="4" borderId="0" xfId="0" applyFont="1" applyFill="1" applyAlignment="1" applyProtection="1">
      <alignment wrapText="1"/>
      <protection locked="0"/>
    </xf>
    <xf numFmtId="2" fontId="5" fillId="4" borderId="0" xfId="0" applyNumberFormat="1" applyFont="1" applyFill="1" applyAlignment="1" applyProtection="1">
      <alignment horizontal="right"/>
      <protection locked="0"/>
    </xf>
    <xf numFmtId="2" fontId="5" fillId="4" borderId="0" xfId="0" applyNumberFormat="1" applyFont="1" applyFill="1" applyAlignment="1" applyProtection="1">
      <alignment horizontal="center" vertical="center"/>
      <protection locked="0"/>
    </xf>
    <xf numFmtId="1" fontId="5" fillId="4" borderId="0" xfId="0" applyNumberFormat="1" applyFont="1" applyFill="1" applyAlignment="1" applyProtection="1">
      <alignment horizontal="right" vertical="center"/>
      <protection locked="0"/>
    </xf>
    <xf numFmtId="0" fontId="9" fillId="4" borderId="0" xfId="0" applyFont="1" applyFill="1" applyAlignment="1" applyProtection="1">
      <alignment horizontal="center" wrapText="1"/>
      <protection locked="0"/>
    </xf>
    <xf numFmtId="2" fontId="9" fillId="4" borderId="0" xfId="0" applyNumberFormat="1" applyFont="1" applyFill="1" applyAlignment="1" applyProtection="1">
      <alignment horizontal="center" wrapText="1"/>
      <protection locked="0"/>
    </xf>
    <xf numFmtId="1" fontId="9" fillId="4" borderId="0" xfId="0" applyNumberFormat="1" applyFont="1" applyFill="1" applyAlignment="1" applyProtection="1">
      <alignment horizontal="center" wrapText="1"/>
      <protection locked="0"/>
    </xf>
    <xf numFmtId="0" fontId="5" fillId="4" borderId="0" xfId="0" applyFont="1" applyFill="1" applyAlignment="1" applyProtection="1">
      <alignment vertical="center"/>
      <protection locked="0"/>
    </xf>
    <xf numFmtId="1" fontId="5" fillId="4" borderId="0" xfId="0" applyNumberFormat="1" applyFont="1" applyFill="1" applyAlignment="1" applyProtection="1">
      <alignment vertical="center"/>
      <protection locked="0"/>
    </xf>
    <xf numFmtId="0" fontId="21" fillId="4" borderId="0" xfId="0" applyFont="1" applyFill="1" applyProtection="1">
      <protection locked="0"/>
    </xf>
    <xf numFmtId="2" fontId="21" fillId="4" borderId="0" xfId="0" applyNumberFormat="1" applyFont="1" applyFill="1" applyAlignment="1" applyProtection="1">
      <alignment horizontal="right"/>
      <protection locked="0"/>
    </xf>
    <xf numFmtId="0" fontId="21" fillId="4" borderId="0" xfId="0" applyFont="1" applyFill="1" applyAlignment="1" applyProtection="1">
      <alignment vertical="center"/>
      <protection locked="0"/>
    </xf>
    <xf numFmtId="1" fontId="21" fillId="4" borderId="0" xfId="0" applyNumberFormat="1" applyFont="1" applyFill="1" applyAlignment="1" applyProtection="1">
      <alignment vertical="center"/>
      <protection locked="0"/>
    </xf>
    <xf numFmtId="0" fontId="9" fillId="9" borderId="9" xfId="0" applyFont="1" applyFill="1" applyBorder="1" applyAlignment="1">
      <alignment vertical="center" wrapText="1"/>
    </xf>
    <xf numFmtId="0" fontId="23" fillId="9" borderId="9" xfId="0" applyFont="1" applyFill="1" applyBorder="1" applyAlignment="1">
      <alignment horizontal="center" vertical="center" wrapText="1"/>
    </xf>
    <xf numFmtId="49" fontId="9" fillId="2" borderId="22" xfId="0" applyNumberFormat="1" applyFont="1" applyFill="1" applyBorder="1" applyAlignment="1">
      <alignment horizontal="center" vertical="center" wrapText="1"/>
    </xf>
    <xf numFmtId="49" fontId="9" fillId="2" borderId="29" xfId="0" applyNumberFormat="1" applyFont="1" applyFill="1" applyBorder="1" applyAlignment="1">
      <alignment horizontal="center" vertical="center" wrapText="1"/>
    </xf>
    <xf numFmtId="49" fontId="9" fillId="2" borderId="39" xfId="0" applyNumberFormat="1" applyFont="1" applyFill="1" applyBorder="1" applyAlignment="1">
      <alignment horizontal="center" vertical="center" wrapText="1"/>
    </xf>
    <xf numFmtId="49" fontId="9" fillId="9" borderId="40" xfId="0" applyNumberFormat="1" applyFont="1" applyFill="1" applyBorder="1" applyAlignment="1">
      <alignment horizontal="center" vertical="center" wrapText="1"/>
    </xf>
    <xf numFmtId="49" fontId="9" fillId="9" borderId="34" xfId="0" applyNumberFormat="1" applyFont="1" applyFill="1" applyBorder="1" applyAlignment="1">
      <alignment horizontal="center" vertical="center" wrapText="1"/>
    </xf>
    <xf numFmtId="0" fontId="7" fillId="4" borderId="0" xfId="0" applyFont="1" applyFill="1" applyAlignment="1" applyProtection="1">
      <alignment horizontal="left" vertical="center"/>
      <protection locked="0"/>
    </xf>
    <xf numFmtId="2" fontId="9" fillId="2" borderId="5" xfId="0" applyNumberFormat="1" applyFont="1" applyFill="1" applyBorder="1" applyAlignment="1">
      <alignment horizontal="center" vertical="center"/>
    </xf>
    <xf numFmtId="2" fontId="9" fillId="2" borderId="4" xfId="1" applyNumberFormat="1" applyFont="1" applyFill="1" applyBorder="1" applyAlignment="1" applyProtection="1">
      <alignment horizontal="center" vertical="center"/>
    </xf>
    <xf numFmtId="2" fontId="9" fillId="2" borderId="5" xfId="1" applyNumberFormat="1" applyFont="1" applyFill="1" applyBorder="1" applyAlignment="1" applyProtection="1">
      <alignment horizontal="center" vertical="center"/>
    </xf>
    <xf numFmtId="0" fontId="7" fillId="4" borderId="8" xfId="0" applyFont="1" applyFill="1" applyBorder="1" applyAlignment="1" applyProtection="1">
      <alignment horizontal="center" vertical="center" wrapText="1"/>
      <protection locked="0"/>
    </xf>
    <xf numFmtId="1" fontId="21" fillId="4" borderId="42" xfId="0" applyNumberFormat="1" applyFont="1" applyFill="1" applyBorder="1" applyAlignment="1" applyProtection="1">
      <alignment horizontal="center" vertical="center" wrapText="1"/>
      <protection locked="0"/>
    </xf>
    <xf numFmtId="1" fontId="21" fillId="4" borderId="43" xfId="0" applyNumberFormat="1" applyFont="1" applyFill="1" applyBorder="1" applyAlignment="1" applyProtection="1">
      <alignment horizontal="center" vertical="center" wrapText="1"/>
      <protection locked="0"/>
    </xf>
    <xf numFmtId="0" fontId="21" fillId="3" borderId="44" xfId="0" applyFont="1" applyFill="1" applyBorder="1" applyAlignment="1">
      <alignment horizontal="left" wrapText="1"/>
    </xf>
    <xf numFmtId="0" fontId="21" fillId="3" borderId="45" xfId="0" applyFont="1" applyFill="1" applyBorder="1" applyAlignment="1">
      <alignment horizontal="left" wrapText="1"/>
    </xf>
    <xf numFmtId="2" fontId="7" fillId="2" borderId="22" xfId="0" applyNumberFormat="1" applyFont="1" applyFill="1" applyBorder="1" applyAlignment="1">
      <alignment horizontal="center"/>
    </xf>
    <xf numFmtId="1" fontId="9" fillId="2" borderId="4" xfId="1" applyNumberFormat="1" applyFont="1" applyFill="1" applyBorder="1" applyAlignment="1" applyProtection="1">
      <alignment horizontal="center" vertical="center"/>
    </xf>
    <xf numFmtId="1" fontId="7" fillId="2" borderId="4" xfId="1" applyNumberFormat="1" applyFont="1" applyFill="1" applyBorder="1" applyAlignment="1" applyProtection="1">
      <alignment horizontal="center" vertical="center"/>
    </xf>
    <xf numFmtId="2" fontId="7" fillId="2" borderId="16" xfId="2" applyNumberFormat="1" applyFont="1" applyFill="1" applyBorder="1" applyAlignment="1" applyProtection="1">
      <alignment horizontal="center" vertical="center" wrapText="1"/>
      <protection locked="0"/>
    </xf>
    <xf numFmtId="2" fontId="7" fillId="2" borderId="39" xfId="0" applyNumberFormat="1" applyFont="1" applyFill="1" applyBorder="1" applyAlignment="1">
      <alignment horizontal="center"/>
    </xf>
    <xf numFmtId="1" fontId="9" fillId="2" borderId="6" xfId="1" applyNumberFormat="1" applyFont="1" applyFill="1" applyBorder="1" applyAlignment="1" applyProtection="1">
      <alignment horizontal="center" vertical="center"/>
    </xf>
    <xf numFmtId="1" fontId="7" fillId="2" borderId="6" xfId="1" applyNumberFormat="1" applyFont="1" applyFill="1" applyBorder="1" applyAlignment="1" applyProtection="1">
      <alignment horizontal="center" vertical="center"/>
    </xf>
    <xf numFmtId="2" fontId="7" fillId="2" borderId="18" xfId="2" applyNumberFormat="1" applyFont="1" applyFill="1" applyBorder="1" applyAlignment="1" applyProtection="1">
      <alignment horizontal="center" vertical="center" wrapText="1"/>
      <protection locked="0"/>
    </xf>
    <xf numFmtId="2" fontId="7" fillId="2" borderId="4" xfId="0" applyNumberFormat="1" applyFont="1" applyFill="1" applyBorder="1" applyAlignment="1">
      <alignment horizontal="center"/>
    </xf>
    <xf numFmtId="2" fontId="7" fillId="2" borderId="5" xfId="0" applyNumberFormat="1" applyFont="1" applyFill="1" applyBorder="1" applyAlignment="1">
      <alignment horizontal="center"/>
    </xf>
    <xf numFmtId="2" fontId="9" fillId="2" borderId="4" xfId="0" applyNumberFormat="1" applyFont="1" applyFill="1" applyBorder="1" applyAlignment="1" applyProtection="1">
      <alignment horizontal="center" wrapText="1"/>
      <protection locked="0"/>
    </xf>
    <xf numFmtId="2" fontId="9" fillId="2" borderId="5" xfId="0" applyNumberFormat="1" applyFont="1" applyFill="1" applyBorder="1" applyAlignment="1" applyProtection="1">
      <alignment horizontal="center" wrapText="1"/>
      <protection locked="0"/>
    </xf>
    <xf numFmtId="2" fontId="7" fillId="2" borderId="41" xfId="0" applyNumberFormat="1" applyFont="1" applyFill="1" applyBorder="1" applyAlignment="1">
      <alignment horizontal="right"/>
    </xf>
    <xf numFmtId="1" fontId="9" fillId="2" borderId="41" xfId="1" applyNumberFormat="1" applyFont="1" applyFill="1" applyBorder="1" applyAlignment="1" applyProtection="1">
      <alignment horizontal="center" vertical="center"/>
    </xf>
    <xf numFmtId="1" fontId="7" fillId="2" borderId="41" xfId="1" applyNumberFormat="1" applyFont="1" applyFill="1" applyBorder="1" applyAlignment="1" applyProtection="1">
      <alignment horizontal="center" vertical="center"/>
    </xf>
    <xf numFmtId="0" fontId="9" fillId="2" borderId="41" xfId="0" applyFont="1" applyFill="1" applyBorder="1" applyAlignment="1" applyProtection="1">
      <alignment horizontal="center" vertical="center"/>
      <protection locked="0"/>
    </xf>
    <xf numFmtId="2" fontId="9" fillId="2" borderId="46" xfId="0" applyNumberFormat="1" applyFont="1" applyFill="1" applyBorder="1" applyAlignment="1" applyProtection="1">
      <alignment wrapText="1"/>
      <protection locked="0"/>
    </xf>
    <xf numFmtId="1" fontId="9" fillId="2" borderId="5" xfId="1" applyNumberFormat="1" applyFont="1" applyFill="1" applyBorder="1" applyAlignment="1" applyProtection="1">
      <alignment horizontal="center" vertical="center"/>
    </xf>
    <xf numFmtId="1" fontId="7" fillId="2" borderId="5" xfId="1" applyNumberFormat="1" applyFont="1" applyFill="1" applyBorder="1" applyAlignment="1" applyProtection="1">
      <alignment horizontal="center" vertical="center"/>
    </xf>
    <xf numFmtId="0" fontId="9" fillId="2" borderId="5" xfId="0" applyFont="1" applyFill="1" applyBorder="1" applyAlignment="1" applyProtection="1">
      <alignment horizontal="center" vertical="center"/>
      <protection locked="0"/>
    </xf>
    <xf numFmtId="0" fontId="2" fillId="4" borderId="0" xfId="0" applyFont="1" applyFill="1" applyAlignment="1" applyProtection="1">
      <alignment wrapText="1"/>
      <protection locked="0"/>
    </xf>
    <xf numFmtId="0" fontId="8" fillId="2" borderId="23" xfId="0" applyFont="1" applyFill="1" applyBorder="1" applyAlignment="1" applyProtection="1">
      <alignment horizontal="center" vertical="center" wrapText="1"/>
      <protection locked="0"/>
    </xf>
    <xf numFmtId="1" fontId="8" fillId="2" borderId="14" xfId="0" applyNumberFormat="1" applyFont="1" applyFill="1" applyBorder="1" applyAlignment="1" applyProtection="1">
      <alignment horizontal="center" vertical="center" wrapText="1"/>
      <protection locked="0"/>
    </xf>
    <xf numFmtId="1" fontId="2" fillId="2" borderId="14" xfId="0" applyNumberFormat="1"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36" xfId="0" applyFont="1" applyFill="1" applyBorder="1" applyAlignment="1" applyProtection="1">
      <alignment horizontal="center" vertical="center" wrapText="1"/>
      <protection locked="0"/>
    </xf>
    <xf numFmtId="2" fontId="2" fillId="0" borderId="0" xfId="0" applyNumberFormat="1" applyFont="1" applyProtection="1">
      <protection locked="0"/>
    </xf>
    <xf numFmtId="0" fontId="2" fillId="0" borderId="0" xfId="0" applyFont="1" applyProtection="1">
      <protection locked="0"/>
    </xf>
    <xf numFmtId="0" fontId="8" fillId="2" borderId="1" xfId="0" applyFont="1" applyFill="1" applyBorder="1" applyAlignment="1" applyProtection="1">
      <alignment horizontal="center" vertical="center" wrapText="1"/>
      <protection locked="0"/>
    </xf>
    <xf numFmtId="1" fontId="2" fillId="2" borderId="8" xfId="0" applyNumberFormat="1" applyFont="1" applyFill="1" applyBorder="1" applyAlignment="1" applyProtection="1">
      <alignment horizontal="center" vertical="center" wrapText="1"/>
      <protection locked="0"/>
    </xf>
    <xf numFmtId="0" fontId="2" fillId="4" borderId="0" xfId="0" applyFont="1" applyFill="1" applyProtection="1">
      <protection locked="0"/>
    </xf>
    <xf numFmtId="1" fontId="8" fillId="2" borderId="7" xfId="0" applyNumberFormat="1" applyFont="1" applyFill="1" applyBorder="1" applyAlignment="1" applyProtection="1">
      <alignment horizontal="center" vertical="center" wrapText="1"/>
      <protection locked="0"/>
    </xf>
    <xf numFmtId="1" fontId="2" fillId="2" borderId="7" xfId="0" applyNumberFormat="1"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2" fontId="5" fillId="0" borderId="5" xfId="0" applyNumberFormat="1" applyFont="1" applyBorder="1" applyAlignment="1">
      <alignment horizontal="center" vertical="center" wrapText="1"/>
    </xf>
    <xf numFmtId="2" fontId="5" fillId="0" borderId="9" xfId="0" applyNumberFormat="1" applyFont="1" applyBorder="1" applyAlignment="1">
      <alignment horizontal="center" vertical="center" wrapText="1"/>
    </xf>
    <xf numFmtId="2" fontId="5" fillId="0" borderId="6" xfId="0" applyNumberFormat="1" applyFont="1" applyBorder="1" applyAlignment="1">
      <alignment horizontal="center" vertical="center" wrapText="1"/>
    </xf>
    <xf numFmtId="49" fontId="5" fillId="5" borderId="34" xfId="0" applyNumberFormat="1" applyFont="1" applyFill="1" applyBorder="1" applyAlignment="1">
      <alignment horizontal="center" vertical="center" wrapText="1"/>
    </xf>
    <xf numFmtId="0" fontId="5" fillId="5" borderId="9" xfId="0" applyFont="1" applyFill="1" applyBorder="1" applyAlignment="1">
      <alignment vertical="center" wrapText="1"/>
    </xf>
    <xf numFmtId="4" fontId="19" fillId="5" borderId="9" xfId="0" applyNumberFormat="1" applyFont="1" applyFill="1" applyBorder="1" applyAlignment="1">
      <alignment horizontal="center" vertical="center" wrapText="1"/>
    </xf>
    <xf numFmtId="2" fontId="9" fillId="5" borderId="9" xfId="0" applyNumberFormat="1" applyFont="1" applyFill="1" applyBorder="1" applyAlignment="1">
      <alignment horizontal="center" vertical="center" wrapText="1"/>
    </xf>
    <xf numFmtId="2" fontId="5" fillId="5" borderId="9" xfId="0" applyNumberFormat="1" applyFont="1" applyFill="1" applyBorder="1" applyAlignment="1">
      <alignment horizontal="center" vertical="center" wrapText="1"/>
    </xf>
    <xf numFmtId="2" fontId="5" fillId="5" borderId="10" xfId="0" applyNumberFormat="1" applyFont="1" applyFill="1" applyBorder="1" applyAlignment="1">
      <alignment horizontal="center" vertical="center" wrapText="1"/>
    </xf>
    <xf numFmtId="2" fontId="35" fillId="5" borderId="7" xfId="0" applyNumberFormat="1" applyFont="1" applyFill="1" applyBorder="1" applyAlignment="1">
      <alignment horizontal="center" vertical="center" wrapText="1"/>
    </xf>
    <xf numFmtId="49" fontId="5" fillId="6" borderId="34" xfId="0" applyNumberFormat="1" applyFont="1" applyFill="1" applyBorder="1" applyAlignment="1">
      <alignment horizontal="center" vertical="center" wrapText="1"/>
    </xf>
    <xf numFmtId="0" fontId="21" fillId="6" borderId="9" xfId="0" applyFont="1" applyFill="1" applyBorder="1" applyAlignment="1">
      <alignment horizontal="left" wrapText="1"/>
    </xf>
    <xf numFmtId="2" fontId="19" fillId="6" borderId="9" xfId="0" applyNumberFormat="1" applyFont="1" applyFill="1" applyBorder="1" applyAlignment="1">
      <alignment horizontal="center" vertical="center" wrapText="1"/>
    </xf>
    <xf numFmtId="2" fontId="9" fillId="6" borderId="9" xfId="0" applyNumberFormat="1" applyFont="1" applyFill="1" applyBorder="1" applyAlignment="1">
      <alignment horizontal="center" vertical="center" wrapText="1"/>
    </xf>
    <xf numFmtId="2" fontId="9" fillId="6" borderId="23" xfId="0" applyNumberFormat="1" applyFont="1" applyFill="1" applyBorder="1" applyAlignment="1">
      <alignment horizontal="center" vertical="center" wrapText="1"/>
    </xf>
    <xf numFmtId="2" fontId="23" fillId="2" borderId="4" xfId="0" applyNumberFormat="1" applyFont="1" applyFill="1" applyBorder="1" applyAlignment="1">
      <alignment horizontal="center" vertical="center" wrapText="1"/>
    </xf>
    <xf numFmtId="1" fontId="9" fillId="2" borderId="4" xfId="0" applyNumberFormat="1" applyFont="1" applyFill="1" applyBorder="1" applyAlignment="1">
      <alignment horizontal="center" vertical="center" wrapText="1"/>
    </xf>
    <xf numFmtId="2" fontId="23" fillId="2" borderId="41" xfId="0" applyNumberFormat="1" applyFont="1" applyFill="1" applyBorder="1" applyAlignment="1">
      <alignment horizontal="center" vertical="center" wrapText="1"/>
    </xf>
    <xf numFmtId="1" fontId="9" fillId="2" borderId="41" xfId="0" applyNumberFormat="1" applyFont="1" applyFill="1" applyBorder="1" applyAlignment="1">
      <alignment horizontal="center" vertical="center" wrapText="1"/>
    </xf>
    <xf numFmtId="2" fontId="23" fillId="2" borderId="15" xfId="0" applyNumberFormat="1" applyFont="1" applyFill="1" applyBorder="1" applyAlignment="1">
      <alignment horizontal="center" vertical="center" wrapText="1"/>
    </xf>
    <xf numFmtId="1" fontId="9" fillId="2" borderId="15" xfId="0" applyNumberFormat="1" applyFont="1" applyFill="1" applyBorder="1" applyAlignment="1">
      <alignment horizontal="center" vertical="center" wrapText="1"/>
    </xf>
    <xf numFmtId="0" fontId="23" fillId="0" borderId="6" xfId="0" applyFont="1" applyBorder="1" applyAlignment="1">
      <alignment horizontal="center" vertical="center" wrapText="1"/>
    </xf>
    <xf numFmtId="0" fontId="36" fillId="0" borderId="0" xfId="0" applyFont="1"/>
    <xf numFmtId="0" fontId="32" fillId="4" borderId="3" xfId="0" applyFont="1" applyFill="1" applyBorder="1" applyAlignment="1" applyProtection="1">
      <alignment horizontal="center" vertical="center" wrapText="1"/>
      <protection locked="0"/>
    </xf>
    <xf numFmtId="2" fontId="37" fillId="4" borderId="3" xfId="0" applyNumberFormat="1" applyFont="1" applyFill="1" applyBorder="1" applyAlignment="1" applyProtection="1">
      <alignment horizontal="center" vertical="center" wrapText="1"/>
      <protection locked="0"/>
    </xf>
    <xf numFmtId="1" fontId="8" fillId="2" borderId="24" xfId="0" applyNumberFormat="1" applyFont="1" applyFill="1" applyBorder="1" applyAlignment="1" applyProtection="1">
      <alignment horizontal="center" vertical="center" wrapText="1"/>
      <protection locked="0"/>
    </xf>
    <xf numFmtId="164" fontId="21" fillId="10" borderId="5" xfId="0" applyNumberFormat="1" applyFont="1" applyFill="1" applyBorder="1" applyAlignment="1">
      <alignment horizontal="center" vertical="center"/>
    </xf>
    <xf numFmtId="0" fontId="9" fillId="0" borderId="23" xfId="0" applyFont="1" applyBorder="1" applyAlignment="1" applyProtection="1">
      <alignment wrapText="1"/>
      <protection locked="0"/>
    </xf>
    <xf numFmtId="0" fontId="7" fillId="0" borderId="7" xfId="0" applyFont="1" applyBorder="1" applyAlignment="1">
      <alignment horizontal="right" wrapText="1"/>
    </xf>
    <xf numFmtId="1" fontId="9" fillId="12" borderId="7" xfId="0" applyNumberFormat="1" applyFont="1" applyFill="1" applyBorder="1" applyAlignment="1" applyProtection="1">
      <alignment horizontal="right" wrapText="1"/>
      <protection locked="0"/>
    </xf>
    <xf numFmtId="0" fontId="37" fillId="10" borderId="5" xfId="5" applyFont="1" applyFill="1" applyBorder="1" applyAlignment="1">
      <alignment horizontal="center" vertical="center"/>
    </xf>
    <xf numFmtId="0" fontId="37" fillId="10" borderId="5" xfId="5" applyFont="1" applyFill="1" applyBorder="1" applyAlignment="1">
      <alignment horizontal="center" vertical="center" wrapText="1"/>
    </xf>
    <xf numFmtId="0" fontId="41" fillId="10" borderId="5" xfId="5" applyFont="1" applyFill="1" applyBorder="1" applyAlignment="1">
      <alignment horizontal="center" vertical="center"/>
    </xf>
    <xf numFmtId="0" fontId="41" fillId="10" borderId="5" xfId="5" applyFont="1" applyFill="1" applyBorder="1" applyAlignment="1">
      <alignment vertical="center" wrapText="1"/>
    </xf>
    <xf numFmtId="0" fontId="41" fillId="11" borderId="5" xfId="5" applyFont="1" applyFill="1" applyBorder="1" applyAlignment="1">
      <alignment vertical="center"/>
    </xf>
    <xf numFmtId="1" fontId="41" fillId="10" borderId="5" xfId="6" applyNumberFormat="1" applyFont="1" applyFill="1" applyBorder="1" applyAlignment="1">
      <alignment horizontal="center" vertical="center"/>
    </xf>
    <xf numFmtId="1" fontId="7" fillId="12" borderId="20" xfId="0" applyNumberFormat="1" applyFont="1" applyFill="1" applyBorder="1" applyAlignment="1" applyProtection="1">
      <alignment horizontal="center" vertical="center" wrapText="1"/>
      <protection locked="0"/>
    </xf>
    <xf numFmtId="1" fontId="7" fillId="12" borderId="19" xfId="0" applyNumberFormat="1" applyFont="1" applyFill="1" applyBorder="1" applyAlignment="1" applyProtection="1">
      <alignment horizontal="center" vertical="center" wrapText="1"/>
      <protection locked="0"/>
    </xf>
    <xf numFmtId="2" fontId="9" fillId="12" borderId="7" xfId="0" applyNumberFormat="1" applyFont="1" applyFill="1" applyBorder="1" applyAlignment="1">
      <alignment horizontal="center"/>
    </xf>
    <xf numFmtId="2" fontId="9" fillId="12" borderId="36" xfId="0" applyNumberFormat="1" applyFont="1" applyFill="1" applyBorder="1" applyAlignment="1">
      <alignment horizontal="center"/>
    </xf>
    <xf numFmtId="0" fontId="37" fillId="12" borderId="5" xfId="0" applyFont="1" applyFill="1" applyBorder="1" applyAlignment="1">
      <alignment horizontal="center" vertical="center"/>
    </xf>
    <xf numFmtId="0" fontId="9" fillId="0" borderId="11" xfId="0" applyFont="1" applyBorder="1" applyAlignment="1" applyProtection="1">
      <alignment horizontal="center" vertical="center" textRotation="90" wrapText="1"/>
      <protection locked="0"/>
    </xf>
    <xf numFmtId="0" fontId="12" fillId="3" borderId="12" xfId="0" applyFont="1" applyFill="1" applyBorder="1" applyAlignment="1">
      <alignment horizontal="left" vertical="center" wrapText="1"/>
    </xf>
    <xf numFmtId="2" fontId="7" fillId="2" borderId="12" xfId="0" applyNumberFormat="1" applyFont="1" applyFill="1" applyBorder="1" applyAlignment="1">
      <alignment horizontal="center" vertical="center"/>
    </xf>
    <xf numFmtId="2" fontId="9" fillId="12" borderId="12" xfId="1" applyNumberFormat="1" applyFont="1" applyFill="1" applyBorder="1" applyAlignment="1" applyProtection="1">
      <alignment horizontal="center" vertical="center"/>
    </xf>
    <xf numFmtId="164" fontId="7" fillId="2" borderId="12" xfId="1" applyFont="1" applyFill="1" applyBorder="1" applyAlignment="1" applyProtection="1">
      <alignment horizontal="left" vertical="center"/>
    </xf>
    <xf numFmtId="164" fontId="19" fillId="2" borderId="12" xfId="0" applyNumberFormat="1" applyFont="1" applyFill="1" applyBorder="1" applyAlignment="1">
      <alignment horizontal="center" vertical="center"/>
    </xf>
    <xf numFmtId="1" fontId="7" fillId="12" borderId="12" xfId="0" applyNumberFormat="1" applyFont="1" applyFill="1" applyBorder="1" applyAlignment="1" applyProtection="1">
      <alignment horizontal="center" vertical="center" wrapText="1"/>
      <protection locked="0"/>
    </xf>
    <xf numFmtId="0" fontId="12" fillId="3" borderId="4" xfId="0" applyFont="1" applyFill="1" applyBorder="1" applyAlignment="1">
      <alignment horizontal="left" vertical="center" wrapText="1"/>
    </xf>
    <xf numFmtId="2" fontId="9" fillId="2" borderId="4" xfId="0" applyNumberFormat="1" applyFont="1" applyFill="1" applyBorder="1" applyAlignment="1">
      <alignment horizontal="center" vertical="center"/>
    </xf>
    <xf numFmtId="164" fontId="21" fillId="10" borderId="4" xfId="0" applyNumberFormat="1" applyFont="1" applyFill="1" applyBorder="1" applyAlignment="1">
      <alignment horizontal="center" vertical="center"/>
    </xf>
    <xf numFmtId="1" fontId="7" fillId="12" borderId="4" xfId="0" applyNumberFormat="1" applyFont="1" applyFill="1" applyBorder="1" applyAlignment="1" applyProtection="1">
      <alignment horizontal="center" vertical="center"/>
      <protection locked="0"/>
    </xf>
    <xf numFmtId="0" fontId="12" fillId="3" borderId="6" xfId="0" applyFont="1" applyFill="1" applyBorder="1" applyAlignment="1">
      <alignment horizontal="left" vertical="center" wrapText="1"/>
    </xf>
    <xf numFmtId="2" fontId="9" fillId="2" borderId="6" xfId="0" applyNumberFormat="1" applyFont="1" applyFill="1" applyBorder="1" applyAlignment="1">
      <alignment horizontal="center" vertical="center"/>
    </xf>
    <xf numFmtId="2" fontId="9" fillId="2" borderId="6" xfId="1" applyNumberFormat="1" applyFont="1" applyFill="1" applyBorder="1" applyAlignment="1" applyProtection="1">
      <alignment horizontal="center" vertical="center"/>
    </xf>
    <xf numFmtId="164" fontId="21" fillId="10" borderId="6" xfId="0" applyNumberFormat="1" applyFont="1" applyFill="1" applyBorder="1" applyAlignment="1">
      <alignment horizontal="center" vertical="center"/>
    </xf>
    <xf numFmtId="0" fontId="37" fillId="12" borderId="6" xfId="0" applyFont="1" applyFill="1" applyBorder="1" applyAlignment="1">
      <alignment horizontal="center" vertical="center"/>
    </xf>
    <xf numFmtId="0" fontId="9" fillId="0" borderId="25" xfId="0" applyFont="1" applyBorder="1" applyAlignment="1" applyProtection="1">
      <alignment horizontal="center" vertical="center" textRotation="90" wrapText="1"/>
      <protection locked="0"/>
    </xf>
    <xf numFmtId="0" fontId="12" fillId="3" borderId="15" xfId="0" applyFont="1" applyFill="1" applyBorder="1" applyAlignment="1">
      <alignment horizontal="left" vertical="center" wrapText="1"/>
    </xf>
    <xf numFmtId="2" fontId="7" fillId="2" borderId="15" xfId="0" applyNumberFormat="1" applyFont="1" applyFill="1" applyBorder="1" applyAlignment="1">
      <alignment horizontal="center" vertical="center"/>
    </xf>
    <xf numFmtId="2" fontId="9" fillId="2" borderId="15" xfId="1" applyNumberFormat="1" applyFont="1" applyFill="1" applyBorder="1" applyAlignment="1" applyProtection="1">
      <alignment horizontal="center" vertical="center"/>
    </xf>
    <xf numFmtId="164" fontId="7" fillId="2" borderId="15" xfId="1" applyFont="1" applyFill="1" applyBorder="1" applyAlignment="1" applyProtection="1">
      <alignment horizontal="center" vertical="center"/>
    </xf>
    <xf numFmtId="164" fontId="19" fillId="2" borderId="15" xfId="0" applyNumberFormat="1" applyFont="1" applyFill="1" applyBorder="1" applyAlignment="1">
      <alignment horizontal="center" vertical="center"/>
    </xf>
    <xf numFmtId="1" fontId="7" fillId="12" borderId="15" xfId="0" applyNumberFormat="1" applyFont="1" applyFill="1" applyBorder="1" applyAlignment="1" applyProtection="1">
      <alignment horizontal="center" vertical="center" wrapText="1"/>
      <protection locked="0"/>
    </xf>
    <xf numFmtId="2" fontId="9" fillId="2" borderId="15" xfId="0" applyNumberFormat="1" applyFont="1" applyFill="1" applyBorder="1" applyAlignment="1">
      <alignment horizontal="center" vertical="center"/>
    </xf>
    <xf numFmtId="1" fontId="42" fillId="12" borderId="4" xfId="0" applyNumberFormat="1" applyFont="1" applyFill="1" applyBorder="1" applyAlignment="1" applyProtection="1">
      <alignment horizontal="center" vertical="center"/>
      <protection locked="0"/>
    </xf>
    <xf numFmtId="1" fontId="2" fillId="2" borderId="24" xfId="0" applyNumberFormat="1" applyFont="1" applyFill="1" applyBorder="1" applyAlignment="1" applyProtection="1">
      <alignment horizontal="center" vertical="center" wrapText="1"/>
      <protection locked="0"/>
    </xf>
    <xf numFmtId="0" fontId="2" fillId="2" borderId="57" xfId="0" applyFont="1" applyFill="1" applyBorder="1" applyAlignment="1" applyProtection="1">
      <alignment horizontal="center" vertical="center" wrapText="1"/>
      <protection locked="0"/>
    </xf>
    <xf numFmtId="9" fontId="37" fillId="12" borderId="5" xfId="0" applyNumberFormat="1" applyFont="1" applyFill="1" applyBorder="1" applyAlignment="1">
      <alignment horizontal="center" vertical="center"/>
    </xf>
    <xf numFmtId="9" fontId="37" fillId="12" borderId="6" xfId="0" applyNumberFormat="1" applyFont="1" applyFill="1" applyBorder="1" applyAlignment="1">
      <alignment horizontal="center" vertical="center"/>
    </xf>
    <xf numFmtId="9" fontId="37" fillId="12" borderId="4" xfId="0" applyNumberFormat="1" applyFont="1" applyFill="1" applyBorder="1" applyAlignment="1">
      <alignment horizontal="center" vertical="center"/>
    </xf>
    <xf numFmtId="9" fontId="37" fillId="12" borderId="4" xfId="0" applyNumberFormat="1" applyFont="1" applyFill="1" applyBorder="1" applyAlignment="1" applyProtection="1">
      <alignment horizontal="center" vertical="center"/>
      <protection locked="0"/>
    </xf>
    <xf numFmtId="1" fontId="37" fillId="12" borderId="15" xfId="0" applyNumberFormat="1" applyFont="1" applyFill="1" applyBorder="1" applyAlignment="1" applyProtection="1">
      <alignment horizontal="center" vertical="center" wrapText="1"/>
      <protection locked="0"/>
    </xf>
    <xf numFmtId="0" fontId="4" fillId="0" borderId="0" xfId="0" applyFont="1" applyAlignment="1">
      <alignment horizontal="right" vertical="center"/>
    </xf>
    <xf numFmtId="0" fontId="28" fillId="0" borderId="0" xfId="0" applyFont="1" applyAlignment="1">
      <alignment horizontal="left" vertical="center"/>
    </xf>
    <xf numFmtId="0" fontId="28" fillId="0" borderId="0" xfId="0" applyFont="1" applyAlignment="1">
      <alignment horizontal="left" vertical="center" wrapText="1"/>
    </xf>
    <xf numFmtId="2" fontId="7" fillId="12" borderId="4" xfId="1" applyNumberFormat="1" applyFont="1" applyFill="1" applyBorder="1" applyAlignment="1" applyProtection="1">
      <alignment horizontal="center" vertical="center"/>
    </xf>
    <xf numFmtId="2" fontId="7" fillId="12" borderId="5" xfId="1" applyNumberFormat="1" applyFont="1" applyFill="1" applyBorder="1" applyAlignment="1" applyProtection="1">
      <alignment horizontal="center" vertical="center"/>
    </xf>
    <xf numFmtId="2" fontId="7" fillId="12" borderId="6" xfId="1" applyNumberFormat="1" applyFont="1" applyFill="1" applyBorder="1" applyAlignment="1" applyProtection="1">
      <alignment horizontal="center" vertical="center"/>
    </xf>
    <xf numFmtId="2" fontId="7" fillId="12" borderId="4" xfId="0" applyNumberFormat="1" applyFont="1" applyFill="1" applyBorder="1" applyAlignment="1" applyProtection="1">
      <alignment horizontal="center" vertical="center"/>
      <protection locked="0"/>
    </xf>
    <xf numFmtId="2" fontId="7" fillId="12" borderId="5" xfId="0" applyNumberFormat="1" applyFont="1" applyFill="1" applyBorder="1" applyAlignment="1" applyProtection="1">
      <alignment horizontal="center" vertical="center"/>
      <protection locked="0"/>
    </xf>
    <xf numFmtId="2" fontId="7" fillId="12" borderId="6" xfId="0" applyNumberFormat="1" applyFont="1" applyFill="1" applyBorder="1" applyAlignment="1" applyProtection="1">
      <alignment horizontal="center" vertical="center"/>
      <protection locked="0"/>
    </xf>
    <xf numFmtId="2" fontId="7" fillId="12" borderId="15" xfId="0" applyNumberFormat="1" applyFont="1" applyFill="1" applyBorder="1" applyAlignment="1" applyProtection="1">
      <alignment horizontal="right" vertical="center"/>
      <protection locked="0"/>
    </xf>
    <xf numFmtId="2" fontId="7" fillId="12" borderId="12" xfId="0" applyNumberFormat="1" applyFont="1" applyFill="1" applyBorder="1" applyAlignment="1" applyProtection="1">
      <alignment horizontal="right" vertical="center"/>
      <protection locked="0"/>
    </xf>
    <xf numFmtId="2" fontId="7" fillId="12" borderId="7" xfId="0" applyNumberFormat="1" applyFont="1" applyFill="1" applyBorder="1" applyAlignment="1" applyProtection="1">
      <alignment horizontal="right" vertical="center"/>
      <protection locked="0"/>
    </xf>
    <xf numFmtId="2" fontId="37" fillId="4" borderId="14" xfId="0" applyNumberFormat="1" applyFont="1" applyFill="1" applyBorder="1" applyAlignment="1" applyProtection="1">
      <alignment horizontal="center" vertical="center" wrapText="1"/>
      <protection locked="0"/>
    </xf>
    <xf numFmtId="0" fontId="37" fillId="4" borderId="14" xfId="0" applyFont="1" applyFill="1" applyBorder="1" applyAlignment="1" applyProtection="1">
      <alignment horizontal="center" vertical="center" wrapText="1"/>
      <protection locked="0"/>
    </xf>
    <xf numFmtId="0" fontId="37" fillId="4" borderId="3" xfId="0" applyFont="1" applyFill="1" applyBorder="1" applyAlignment="1" applyProtection="1">
      <alignment horizontal="center" vertical="center" wrapText="1"/>
      <protection locked="0"/>
    </xf>
    <xf numFmtId="1" fontId="9" fillId="12" borderId="26" xfId="0" applyNumberFormat="1" applyFont="1" applyFill="1" applyBorder="1" applyAlignment="1">
      <alignment horizontal="center"/>
    </xf>
    <xf numFmtId="2" fontId="9" fillId="12" borderId="27" xfId="0" applyNumberFormat="1" applyFont="1" applyFill="1" applyBorder="1" applyAlignment="1" applyProtection="1">
      <alignment horizontal="center" wrapText="1"/>
      <protection locked="0"/>
    </xf>
    <xf numFmtId="1" fontId="9" fillId="4" borderId="26" xfId="0" applyNumberFormat="1" applyFont="1" applyFill="1" applyBorder="1" applyAlignment="1" applyProtection="1">
      <alignment horizontal="center" wrapText="1"/>
      <protection locked="0"/>
    </xf>
    <xf numFmtId="2" fontId="37" fillId="4" borderId="7" xfId="0" applyNumberFormat="1" applyFont="1" applyFill="1" applyBorder="1" applyAlignment="1" applyProtection="1">
      <alignment horizontal="center" vertical="center" wrapText="1"/>
      <protection locked="0"/>
    </xf>
    <xf numFmtId="2" fontId="37" fillId="4" borderId="28" xfId="0" applyNumberFormat="1" applyFont="1" applyFill="1" applyBorder="1" applyAlignment="1" applyProtection="1">
      <alignment horizontal="center" vertical="center" wrapText="1"/>
      <protection locked="0"/>
    </xf>
    <xf numFmtId="0" fontId="37" fillId="4" borderId="28" xfId="0" applyFont="1" applyFill="1" applyBorder="1" applyAlignment="1" applyProtection="1">
      <alignment horizontal="center" vertical="center" wrapText="1"/>
      <protection locked="0"/>
    </xf>
    <xf numFmtId="2" fontId="9" fillId="12" borderId="15" xfId="0" applyNumberFormat="1" applyFont="1" applyFill="1" applyBorder="1" applyAlignment="1">
      <alignment horizontal="center"/>
    </xf>
    <xf numFmtId="2" fontId="9" fillId="12" borderId="30" xfId="0" applyNumberFormat="1" applyFont="1" applyFill="1" applyBorder="1" applyAlignment="1" applyProtection="1">
      <alignment horizontal="center" vertical="center"/>
      <protection locked="0"/>
    </xf>
    <xf numFmtId="1" fontId="9" fillId="12" borderId="26" xfId="0" applyNumberFormat="1" applyFont="1" applyFill="1" applyBorder="1" applyAlignment="1" applyProtection="1">
      <alignment horizontal="center" wrapText="1"/>
      <protection locked="0"/>
    </xf>
    <xf numFmtId="0" fontId="45" fillId="0" borderId="0" xfId="0" applyFont="1" applyProtection="1">
      <protection locked="0"/>
    </xf>
    <xf numFmtId="0" fontId="46" fillId="0" borderId="0" xfId="0" applyFont="1" applyProtection="1">
      <protection locked="0"/>
    </xf>
    <xf numFmtId="0" fontId="48" fillId="8" borderId="7" xfId="0" applyFont="1" applyFill="1" applyBorder="1" applyAlignment="1" applyProtection="1">
      <alignment vertical="center"/>
      <protection locked="0"/>
    </xf>
    <xf numFmtId="1" fontId="47" fillId="12" borderId="7" xfId="0" applyNumberFormat="1" applyFont="1" applyFill="1" applyBorder="1" applyAlignment="1">
      <alignment horizontal="center"/>
    </xf>
    <xf numFmtId="2" fontId="47" fillId="12" borderId="33" xfId="0" applyNumberFormat="1" applyFont="1" applyFill="1" applyBorder="1" applyAlignment="1" applyProtection="1">
      <alignment horizontal="right" wrapText="1"/>
      <protection locked="0"/>
    </xf>
    <xf numFmtId="1" fontId="47" fillId="12" borderId="24" xfId="0" applyNumberFormat="1" applyFont="1" applyFill="1" applyBorder="1" applyAlignment="1" applyProtection="1">
      <alignment horizontal="right" wrapText="1"/>
      <protection locked="0"/>
    </xf>
    <xf numFmtId="2" fontId="44" fillId="4" borderId="14" xfId="0" applyNumberFormat="1" applyFont="1" applyFill="1" applyBorder="1" applyAlignment="1" applyProtection="1">
      <alignment horizontal="center" vertical="center" wrapText="1"/>
      <protection locked="0"/>
    </xf>
    <xf numFmtId="0" fontId="44" fillId="4" borderId="14" xfId="0" applyFont="1" applyFill="1" applyBorder="1" applyAlignment="1" applyProtection="1">
      <alignment horizontal="center" vertical="center" wrapText="1"/>
      <protection locked="0"/>
    </xf>
    <xf numFmtId="0" fontId="44" fillId="4" borderId="7" xfId="0" applyFont="1" applyFill="1" applyBorder="1" applyAlignment="1" applyProtection="1">
      <alignment horizontal="center" vertical="center" wrapText="1"/>
      <protection locked="0"/>
    </xf>
    <xf numFmtId="0" fontId="44" fillId="0" borderId="3" xfId="0" applyFont="1" applyBorder="1" applyAlignment="1" applyProtection="1">
      <alignment horizontal="center" vertical="center" wrapText="1"/>
      <protection locked="0"/>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4" fillId="2" borderId="39" xfId="0" applyFont="1" applyFill="1" applyBorder="1" applyAlignment="1">
      <alignment horizontal="center"/>
    </xf>
    <xf numFmtId="0" fontId="4" fillId="2" borderId="6"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0" borderId="9" xfId="0" applyFont="1" applyBorder="1" applyAlignment="1">
      <alignment horizontal="left" vertical="center" wrapText="1"/>
    </xf>
    <xf numFmtId="165" fontId="1" fillId="0" borderId="9" xfId="0" applyNumberFormat="1" applyFont="1" applyBorder="1" applyAlignment="1">
      <alignment horizontal="center" vertical="center"/>
    </xf>
    <xf numFmtId="2" fontId="1" fillId="4" borderId="9" xfId="0" applyNumberFormat="1" applyFont="1" applyFill="1" applyBorder="1" applyAlignment="1">
      <alignment horizontal="center" vertical="center"/>
    </xf>
    <xf numFmtId="1" fontId="1" fillId="4" borderId="9" xfId="0" applyNumberFormat="1" applyFont="1" applyFill="1" applyBorder="1" applyAlignment="1">
      <alignment horizontal="center" vertical="center"/>
    </xf>
    <xf numFmtId="2" fontId="1" fillId="0" borderId="9" xfId="0" applyNumberFormat="1" applyFont="1" applyBorder="1" applyAlignment="1">
      <alignment horizontal="center" vertical="center"/>
    </xf>
    <xf numFmtId="0" fontId="4" fillId="0" borderId="1" xfId="0" applyFont="1" applyBorder="1" applyAlignment="1">
      <alignment horizontal="center" textRotation="90"/>
    </xf>
    <xf numFmtId="0" fontId="1" fillId="4" borderId="14" xfId="0" applyFont="1" applyFill="1" applyBorder="1" applyAlignment="1">
      <alignment horizontal="center" vertical="center" wrapText="1"/>
    </xf>
    <xf numFmtId="2" fontId="11" fillId="4" borderId="14" xfId="0" applyNumberFormat="1" applyFont="1" applyFill="1" applyBorder="1" applyAlignment="1">
      <alignment horizontal="center" vertical="center"/>
    </xf>
    <xf numFmtId="2" fontId="4" fillId="0" borderId="14" xfId="0" applyNumberFormat="1" applyFont="1" applyBorder="1" applyAlignment="1">
      <alignment horizontal="center"/>
    </xf>
    <xf numFmtId="0" fontId="11" fillId="4" borderId="14" xfId="0" applyFont="1" applyFill="1" applyBorder="1" applyAlignment="1">
      <alignment horizontal="center" vertical="center"/>
    </xf>
    <xf numFmtId="2" fontId="15" fillId="5" borderId="7" xfId="0" applyNumberFormat="1" applyFont="1" applyFill="1" applyBorder="1" applyAlignment="1">
      <alignment horizontal="center" vertical="center"/>
    </xf>
    <xf numFmtId="2" fontId="15" fillId="5" borderId="36" xfId="0" applyNumberFormat="1" applyFont="1" applyFill="1" applyBorder="1" applyAlignment="1">
      <alignment horizontal="center" vertical="center"/>
    </xf>
    <xf numFmtId="2" fontId="4" fillId="5" borderId="14" xfId="0" applyNumberFormat="1" applyFont="1" applyFill="1" applyBorder="1" applyAlignment="1">
      <alignment horizontal="right" vertical="center"/>
    </xf>
    <xf numFmtId="9" fontId="4" fillId="5" borderId="14" xfId="4" applyFont="1" applyFill="1" applyBorder="1" applyAlignment="1">
      <alignment horizontal="right" vertical="center"/>
    </xf>
    <xf numFmtId="2" fontId="15" fillId="5" borderId="14" xfId="0" applyNumberFormat="1" applyFont="1" applyFill="1" applyBorder="1" applyAlignment="1">
      <alignment horizontal="center" vertical="center"/>
    </xf>
    <xf numFmtId="2" fontId="15" fillId="5" borderId="21" xfId="0" applyNumberFormat="1" applyFont="1" applyFill="1" applyBorder="1" applyAlignment="1">
      <alignment horizontal="center" vertical="center"/>
    </xf>
    <xf numFmtId="0" fontId="4" fillId="0" borderId="34" xfId="0" applyFont="1" applyBorder="1" applyAlignment="1">
      <alignment horizontal="center" textRotation="90" wrapText="1"/>
    </xf>
    <xf numFmtId="0" fontId="1" fillId="0" borderId="9" xfId="0" applyFont="1" applyBorder="1"/>
    <xf numFmtId="1" fontId="1" fillId="0" borderId="9" xfId="0" applyNumberFormat="1" applyFont="1" applyBorder="1" applyAlignment="1">
      <alignment horizontal="center" vertical="center"/>
    </xf>
    <xf numFmtId="2" fontId="4" fillId="0" borderId="9" xfId="0" applyNumberFormat="1" applyFont="1" applyBorder="1" applyAlignment="1">
      <alignment horizontal="right"/>
    </xf>
    <xf numFmtId="2" fontId="4" fillId="0" borderId="9" xfId="0" applyNumberFormat="1" applyFont="1" applyBorder="1" applyAlignment="1">
      <alignment horizontal="right" vertical="center"/>
    </xf>
    <xf numFmtId="0" fontId="15" fillId="5" borderId="9" xfId="0" applyFont="1" applyFill="1" applyBorder="1" applyAlignment="1">
      <alignment horizontal="center" vertical="center"/>
    </xf>
    <xf numFmtId="0" fontId="4" fillId="6" borderId="14" xfId="0" applyFont="1" applyFill="1" applyBorder="1" applyAlignment="1">
      <alignment horizontal="left" vertical="center"/>
    </xf>
    <xf numFmtId="2" fontId="1" fillId="6" borderId="14" xfId="0" applyNumberFormat="1" applyFont="1" applyFill="1" applyBorder="1" applyAlignment="1">
      <alignment horizontal="right" vertical="center"/>
    </xf>
    <xf numFmtId="2" fontId="1" fillId="6" borderId="14" xfId="0" applyNumberFormat="1" applyFont="1" applyFill="1" applyBorder="1" applyAlignment="1">
      <alignment horizontal="right"/>
    </xf>
    <xf numFmtId="2" fontId="1" fillId="6" borderId="21" xfId="0" applyNumberFormat="1" applyFont="1" applyFill="1" applyBorder="1" applyAlignment="1">
      <alignment horizontal="right"/>
    </xf>
    <xf numFmtId="0" fontId="1" fillId="0" borderId="9" xfId="0" applyFont="1" applyBorder="1" applyAlignment="1">
      <alignment horizontal="center" vertical="center"/>
    </xf>
    <xf numFmtId="2" fontId="14" fillId="0" borderId="9" xfId="0" applyNumberFormat="1" applyFont="1" applyBorder="1" applyAlignment="1">
      <alignment horizontal="center" vertical="center"/>
    </xf>
    <xf numFmtId="1" fontId="14" fillId="0" borderId="9" xfId="0" applyNumberFormat="1" applyFont="1" applyBorder="1" applyAlignment="1">
      <alignment horizontal="center" vertical="center"/>
    </xf>
    <xf numFmtId="1" fontId="15" fillId="5" borderId="9" xfId="0" applyNumberFormat="1" applyFont="1" applyFill="1" applyBorder="1" applyAlignment="1">
      <alignment horizontal="center" vertical="center"/>
    </xf>
    <xf numFmtId="2" fontId="15" fillId="5" borderId="9" xfId="0" applyNumberFormat="1" applyFont="1" applyFill="1" applyBorder="1" applyAlignment="1">
      <alignment horizontal="center" vertical="center"/>
    </xf>
    <xf numFmtId="2" fontId="13" fillId="5" borderId="9" xfId="0" applyNumberFormat="1" applyFont="1" applyFill="1" applyBorder="1" applyAlignment="1">
      <alignment horizontal="right" vertical="center"/>
    </xf>
    <xf numFmtId="2" fontId="15" fillId="5" borderId="10" xfId="0" applyNumberFormat="1" applyFont="1" applyFill="1" applyBorder="1" applyAlignment="1">
      <alignment horizontal="center" vertical="center"/>
    </xf>
    <xf numFmtId="1" fontId="4" fillId="6" borderId="14" xfId="0" applyNumberFormat="1" applyFont="1" applyFill="1" applyBorder="1" applyAlignment="1">
      <alignment horizontal="left" vertical="center"/>
    </xf>
    <xf numFmtId="1" fontId="1" fillId="0" borderId="14" xfId="0" applyNumberFormat="1" applyFont="1" applyBorder="1" applyAlignment="1">
      <alignment horizontal="center" vertical="center"/>
    </xf>
    <xf numFmtId="0" fontId="15" fillId="5" borderId="7" xfId="0" applyFont="1" applyFill="1" applyBorder="1" applyAlignment="1">
      <alignment horizontal="center" vertical="center"/>
    </xf>
    <xf numFmtId="2" fontId="13" fillId="5" borderId="7" xfId="0" applyNumberFormat="1" applyFont="1" applyFill="1" applyBorder="1" applyAlignment="1">
      <alignment horizontal="right" vertical="center"/>
    </xf>
    <xf numFmtId="0" fontId="4" fillId="10" borderId="5" xfId="0" applyFont="1" applyFill="1" applyBorder="1" applyAlignment="1">
      <alignment horizontal="center" vertical="center" wrapText="1"/>
    </xf>
    <xf numFmtId="10" fontId="4" fillId="10" borderId="5" xfId="0" applyNumberFormat="1" applyFont="1" applyFill="1" applyBorder="1" applyAlignment="1">
      <alignment horizontal="center" vertical="center" wrapText="1"/>
    </xf>
    <xf numFmtId="0" fontId="4" fillId="12" borderId="6" xfId="0" applyFont="1" applyFill="1" applyBorder="1" applyAlignment="1">
      <alignment horizontal="center" vertical="center" wrapText="1"/>
    </xf>
    <xf numFmtId="2" fontId="1" fillId="12" borderId="4" xfId="0" applyNumberFormat="1" applyFont="1" applyFill="1" applyBorder="1" applyAlignment="1">
      <alignment horizontal="center" vertical="center"/>
    </xf>
    <xf numFmtId="2" fontId="1" fillId="12" borderId="5" xfId="0" applyNumberFormat="1" applyFont="1" applyFill="1" applyBorder="1" applyAlignment="1">
      <alignment horizontal="center" vertical="center"/>
    </xf>
    <xf numFmtId="2" fontId="1" fillId="12" borderId="9" xfId="0" applyNumberFormat="1" applyFont="1" applyFill="1" applyBorder="1" applyAlignment="1">
      <alignment horizontal="center" vertical="center"/>
    </xf>
    <xf numFmtId="2" fontId="1" fillId="12" borderId="14" xfId="0" applyNumberFormat="1" applyFont="1" applyFill="1" applyBorder="1" applyAlignment="1">
      <alignment horizontal="right" vertical="center"/>
    </xf>
    <xf numFmtId="2" fontId="1" fillId="12" borderId="9" xfId="0" applyNumberFormat="1" applyFont="1" applyFill="1" applyBorder="1" applyAlignment="1">
      <alignment horizontal="right" vertical="center"/>
    </xf>
    <xf numFmtId="2" fontId="4" fillId="12" borderId="4" xfId="0" applyNumberFormat="1" applyFont="1" applyFill="1" applyBorder="1" applyAlignment="1">
      <alignment horizontal="center" vertical="center"/>
    </xf>
    <xf numFmtId="2" fontId="4" fillId="12" borderId="5" xfId="0" applyNumberFormat="1" applyFont="1" applyFill="1" applyBorder="1" applyAlignment="1">
      <alignment horizontal="center" vertical="center"/>
    </xf>
    <xf numFmtId="2" fontId="4" fillId="12" borderId="9" xfId="0" applyNumberFormat="1" applyFont="1" applyFill="1" applyBorder="1" applyAlignment="1">
      <alignment horizontal="center" vertical="center"/>
    </xf>
    <xf numFmtId="2" fontId="4" fillId="12" borderId="14" xfId="0" applyNumberFormat="1" applyFont="1" applyFill="1" applyBorder="1" applyAlignment="1">
      <alignment horizontal="center" vertical="center"/>
    </xf>
    <xf numFmtId="166" fontId="4" fillId="5" borderId="14" xfId="0" applyNumberFormat="1" applyFont="1" applyFill="1" applyBorder="1" applyAlignment="1">
      <alignment horizontal="center" vertical="center"/>
    </xf>
    <xf numFmtId="167" fontId="4" fillId="12" borderId="4" xfId="0" applyNumberFormat="1" applyFont="1" applyFill="1" applyBorder="1" applyAlignment="1">
      <alignment horizontal="center" vertical="center"/>
    </xf>
    <xf numFmtId="167" fontId="4" fillId="12" borderId="5" xfId="0" applyNumberFormat="1" applyFont="1" applyFill="1" applyBorder="1" applyAlignment="1">
      <alignment horizontal="center" vertical="center"/>
    </xf>
    <xf numFmtId="167" fontId="4" fillId="12" borderId="9" xfId="0" applyNumberFormat="1" applyFont="1" applyFill="1" applyBorder="1" applyAlignment="1">
      <alignment horizontal="center" vertical="center"/>
    </xf>
    <xf numFmtId="167" fontId="4" fillId="5" borderId="4" xfId="0" applyNumberFormat="1" applyFont="1" applyFill="1" applyBorder="1" applyAlignment="1">
      <alignment horizontal="center" vertical="center"/>
    </xf>
    <xf numFmtId="2" fontId="4" fillId="5" borderId="9" xfId="0" applyNumberFormat="1" applyFont="1" applyFill="1" applyBorder="1" applyAlignment="1">
      <alignment horizontal="center" vertical="center"/>
    </xf>
    <xf numFmtId="2" fontId="4" fillId="5" borderId="7" xfId="0" applyNumberFormat="1" applyFont="1" applyFill="1" applyBorder="1" applyAlignment="1">
      <alignment horizontal="center" vertical="center"/>
    </xf>
    <xf numFmtId="0" fontId="49" fillId="0" borderId="17" xfId="0" applyFont="1" applyBorder="1" applyAlignment="1">
      <alignment horizontal="center" vertical="center" wrapText="1"/>
    </xf>
    <xf numFmtId="2" fontId="4" fillId="12" borderId="14" xfId="0" applyNumberFormat="1" applyFont="1" applyFill="1" applyBorder="1" applyAlignment="1">
      <alignment horizontal="center"/>
    </xf>
    <xf numFmtId="2" fontId="4" fillId="12" borderId="14" xfId="0" applyNumberFormat="1" applyFont="1" applyFill="1" applyBorder="1" applyAlignment="1">
      <alignment horizontal="right"/>
    </xf>
    <xf numFmtId="2" fontId="1" fillId="12" borderId="16" xfId="0" applyNumberFormat="1" applyFont="1" applyFill="1" applyBorder="1" applyAlignment="1">
      <alignment horizontal="center" vertical="center"/>
    </xf>
    <xf numFmtId="2" fontId="1" fillId="12" borderId="17" xfId="0" applyNumberFormat="1" applyFont="1" applyFill="1" applyBorder="1" applyAlignment="1">
      <alignment horizontal="center" vertical="center"/>
    </xf>
    <xf numFmtId="2" fontId="1" fillId="12" borderId="10" xfId="0" applyNumberFormat="1" applyFont="1" applyFill="1" applyBorder="1" applyAlignment="1">
      <alignment horizontal="center" vertical="center"/>
    </xf>
    <xf numFmtId="2" fontId="4" fillId="12" borderId="21" xfId="0" applyNumberFormat="1" applyFont="1" applyFill="1" applyBorder="1" applyAlignment="1">
      <alignment horizontal="center"/>
    </xf>
    <xf numFmtId="2" fontId="4" fillId="12" borderId="21" xfId="0" applyNumberFormat="1" applyFont="1" applyFill="1" applyBorder="1" applyAlignment="1">
      <alignment horizontal="center" vertical="center"/>
    </xf>
    <xf numFmtId="10" fontId="1" fillId="12" borderId="4" xfId="4" applyNumberFormat="1" applyFont="1" applyFill="1" applyBorder="1" applyAlignment="1">
      <alignment horizontal="center" vertical="center"/>
    </xf>
    <xf numFmtId="10" fontId="1" fillId="12" borderId="5" xfId="4" applyNumberFormat="1" applyFont="1" applyFill="1" applyBorder="1" applyAlignment="1">
      <alignment horizontal="center" vertical="center"/>
    </xf>
    <xf numFmtId="10" fontId="1" fillId="12" borderId="9" xfId="4" applyNumberFormat="1" applyFont="1" applyFill="1" applyBorder="1" applyAlignment="1">
      <alignment horizontal="center" vertical="center"/>
    </xf>
    <xf numFmtId="10" fontId="1" fillId="12" borderId="14" xfId="4" applyNumberFormat="1" applyFont="1" applyFill="1" applyBorder="1" applyAlignment="1">
      <alignment horizontal="right" vertical="center"/>
    </xf>
    <xf numFmtId="10" fontId="1" fillId="12" borderId="9" xfId="4" applyNumberFormat="1" applyFont="1" applyFill="1" applyBorder="1" applyAlignment="1">
      <alignment horizontal="right" vertical="center"/>
    </xf>
    <xf numFmtId="2" fontId="4" fillId="12" borderId="9" xfId="0" applyNumberFormat="1" applyFont="1" applyFill="1" applyBorder="1" applyAlignment="1">
      <alignment horizontal="right"/>
    </xf>
    <xf numFmtId="2" fontId="4" fillId="12" borderId="9" xfId="0" applyNumberFormat="1" applyFont="1" applyFill="1" applyBorder="1" applyAlignment="1">
      <alignment horizontal="center"/>
    </xf>
    <xf numFmtId="2" fontId="4" fillId="12" borderId="9" xfId="0" applyNumberFormat="1" applyFont="1" applyFill="1" applyBorder="1" applyAlignment="1">
      <alignment horizontal="right" vertical="center"/>
    </xf>
    <xf numFmtId="2" fontId="4" fillId="12" borderId="10" xfId="0" applyNumberFormat="1" applyFont="1" applyFill="1" applyBorder="1" applyAlignment="1">
      <alignment horizontal="center"/>
    </xf>
    <xf numFmtId="2" fontId="4" fillId="12" borderId="10" xfId="0" applyNumberFormat="1" applyFont="1" applyFill="1" applyBorder="1" applyAlignment="1">
      <alignment horizontal="center" vertical="center"/>
    </xf>
    <xf numFmtId="2" fontId="1" fillId="12" borderId="14" xfId="0" applyNumberFormat="1" applyFont="1" applyFill="1" applyBorder="1" applyAlignment="1">
      <alignment horizontal="center" vertical="center"/>
    </xf>
    <xf numFmtId="0" fontId="37" fillId="4" borderId="7" xfId="0" applyFont="1" applyFill="1" applyBorder="1" applyAlignment="1">
      <alignment horizontal="center" vertical="center" wrapText="1"/>
    </xf>
    <xf numFmtId="0" fontId="37" fillId="4" borderId="36" xfId="0" applyFont="1" applyFill="1" applyBorder="1" applyAlignment="1">
      <alignment horizontal="center" vertical="center" wrapText="1"/>
    </xf>
    <xf numFmtId="0" fontId="5" fillId="0" borderId="5" xfId="0" applyFont="1" applyBorder="1" applyAlignment="1">
      <alignment wrapText="1"/>
    </xf>
    <xf numFmtId="0" fontId="5" fillId="0" borderId="29" xfId="0" applyFont="1" applyBorder="1"/>
    <xf numFmtId="0" fontId="5" fillId="0" borderId="39" xfId="0" applyFont="1" applyBorder="1"/>
    <xf numFmtId="0" fontId="5" fillId="0" borderId="6" xfId="0" applyFont="1" applyBorder="1" applyAlignment="1">
      <alignment wrapText="1"/>
    </xf>
    <xf numFmtId="0" fontId="5" fillId="0" borderId="17" xfId="0" applyFont="1" applyBorder="1"/>
    <xf numFmtId="0" fontId="5" fillId="0" borderId="18" xfId="0" applyFont="1" applyBorder="1"/>
    <xf numFmtId="0" fontId="24" fillId="0" borderId="5" xfId="0" applyFont="1" applyBorder="1" applyAlignment="1">
      <alignment horizontal="center"/>
    </xf>
    <xf numFmtId="0" fontId="24" fillId="0" borderId="6" xfId="0" applyFont="1" applyBorder="1" applyAlignment="1">
      <alignment horizontal="center"/>
    </xf>
    <xf numFmtId="0" fontId="37" fillId="0" borderId="22" xfId="0" applyFont="1" applyBorder="1" applyAlignment="1">
      <alignment horizontal="center" wrapText="1"/>
    </xf>
    <xf numFmtId="0" fontId="49" fillId="0" borderId="4" xfId="0" applyFont="1" applyBorder="1" applyAlignment="1">
      <alignment horizontal="center" wrapText="1"/>
    </xf>
    <xf numFmtId="0" fontId="49" fillId="0" borderId="16" xfId="0" applyFont="1" applyBorder="1" applyAlignment="1">
      <alignment horizontal="center" wrapText="1"/>
    </xf>
    <xf numFmtId="0" fontId="5" fillId="0" borderId="0" xfId="7" applyFont="1" applyAlignment="1">
      <alignment vertical="center" wrapText="1"/>
    </xf>
    <xf numFmtId="0" fontId="9" fillId="4" borderId="0" xfId="0" applyFont="1" applyFill="1" applyAlignment="1" applyProtection="1">
      <alignment horizontal="left" wrapText="1"/>
      <protection locked="0"/>
    </xf>
    <xf numFmtId="0" fontId="16" fillId="0" borderId="0" xfId="0" applyFont="1" applyAlignment="1">
      <alignment wrapText="1"/>
    </xf>
    <xf numFmtId="0" fontId="0" fillId="0" borderId="0" xfId="0" applyAlignment="1">
      <alignment wrapText="1"/>
    </xf>
    <xf numFmtId="0" fontId="5" fillId="4" borderId="0" xfId="0" applyFont="1" applyFill="1" applyAlignment="1" applyProtection="1">
      <alignment horizontal="center" vertical="center"/>
      <protection locked="0"/>
    </xf>
    <xf numFmtId="0" fontId="5" fillId="0" borderId="47" xfId="0" applyFont="1" applyBorder="1" applyAlignment="1" applyProtection="1">
      <alignment horizontal="left" vertical="center" wrapText="1"/>
      <protection locked="0"/>
    </xf>
    <xf numFmtId="0" fontId="5" fillId="0" borderId="48" xfId="0" applyFont="1" applyBorder="1" applyAlignment="1" applyProtection="1">
      <alignment horizontal="left" vertical="center" wrapText="1"/>
      <protection locked="0"/>
    </xf>
    <xf numFmtId="0" fontId="5" fillId="0" borderId="49" xfId="0" applyFont="1" applyBorder="1" applyAlignment="1" applyProtection="1">
      <alignment horizontal="left" vertical="center" wrapText="1"/>
      <protection locked="0"/>
    </xf>
    <xf numFmtId="0" fontId="5" fillId="0" borderId="52" xfId="0" applyFont="1" applyBorder="1" applyAlignment="1" applyProtection="1">
      <alignment vertical="center" wrapText="1"/>
      <protection locked="0"/>
    </xf>
    <xf numFmtId="0" fontId="5" fillId="0" borderId="53" xfId="0" applyFont="1" applyBorder="1" applyAlignment="1" applyProtection="1">
      <alignment vertical="center" wrapText="1"/>
      <protection locked="0"/>
    </xf>
    <xf numFmtId="0" fontId="5" fillId="0" borderId="54" xfId="0" applyFont="1" applyBorder="1" applyAlignment="1" applyProtection="1">
      <alignment vertical="center" wrapText="1"/>
      <protection locked="0"/>
    </xf>
    <xf numFmtId="0" fontId="5" fillId="0" borderId="50" xfId="0" applyFont="1" applyBorder="1" applyAlignment="1" applyProtection="1">
      <alignment horizontal="left" vertical="center" wrapText="1"/>
      <protection locked="0"/>
    </xf>
    <xf numFmtId="0" fontId="5" fillId="0" borderId="51"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0" fontId="5" fillId="0" borderId="50" xfId="0" applyFont="1" applyBorder="1" applyAlignment="1" applyProtection="1">
      <alignment horizontal="left" wrapText="1"/>
      <protection locked="0"/>
    </xf>
    <xf numFmtId="0" fontId="5" fillId="0" borderId="51" xfId="0" applyFont="1" applyBorder="1" applyAlignment="1" applyProtection="1">
      <alignment horizontal="left" wrapText="1"/>
      <protection locked="0"/>
    </xf>
    <xf numFmtId="0" fontId="5" fillId="0" borderId="43" xfId="0" applyFont="1" applyBorder="1" applyAlignment="1" applyProtection="1">
      <alignment horizontal="left" wrapText="1"/>
      <protection locked="0"/>
    </xf>
    <xf numFmtId="0" fontId="9" fillId="3" borderId="45" xfId="0" applyFont="1" applyFill="1" applyBorder="1" applyAlignment="1" applyProtection="1">
      <alignment horizontal="left" wrapText="1"/>
      <protection locked="0"/>
    </xf>
    <xf numFmtId="0" fontId="9" fillId="3" borderId="55" xfId="0" applyFont="1" applyFill="1" applyBorder="1" applyAlignment="1" applyProtection="1">
      <alignment horizontal="left" wrapText="1"/>
      <protection locked="0"/>
    </xf>
    <xf numFmtId="0" fontId="9" fillId="3" borderId="56" xfId="0" applyFont="1" applyFill="1" applyBorder="1" applyAlignment="1" applyProtection="1">
      <alignment horizontal="left" wrapText="1"/>
      <protection locked="0"/>
    </xf>
    <xf numFmtId="0" fontId="34" fillId="0" borderId="50" xfId="0" applyFont="1" applyBorder="1" applyAlignment="1" applyProtection="1">
      <alignment horizontal="left" vertical="center" wrapText="1"/>
      <protection locked="0"/>
    </xf>
    <xf numFmtId="0" fontId="34" fillId="0" borderId="51" xfId="0" applyFont="1" applyBorder="1" applyAlignment="1" applyProtection="1">
      <alignment horizontal="left" vertical="center" wrapText="1"/>
      <protection locked="0"/>
    </xf>
    <xf numFmtId="0" fontId="34" fillId="0" borderId="43" xfId="0" applyFont="1" applyBorder="1" applyAlignment="1" applyProtection="1">
      <alignment horizontal="left" vertical="center" wrapText="1"/>
      <protection locked="0"/>
    </xf>
    <xf numFmtId="0" fontId="7" fillId="4" borderId="0" xfId="0" applyFont="1" applyFill="1" applyAlignment="1" applyProtection="1">
      <alignment horizontal="left" vertical="center" wrapText="1"/>
      <protection locked="0"/>
    </xf>
    <xf numFmtId="0" fontId="6" fillId="0" borderId="57" xfId="0" applyFont="1" applyBorder="1" applyAlignment="1">
      <alignment horizontal="right" wrapText="1"/>
    </xf>
    <xf numFmtId="0" fontId="19" fillId="0" borderId="33" xfId="0" applyFont="1" applyBorder="1" applyAlignment="1">
      <alignment horizontal="right" wrapText="1"/>
    </xf>
    <xf numFmtId="0" fontId="19" fillId="0" borderId="58" xfId="0" applyFont="1" applyBorder="1" applyAlignment="1">
      <alignment horizontal="right" wrapText="1"/>
    </xf>
    <xf numFmtId="0" fontId="7" fillId="4" borderId="0" xfId="0" applyFont="1" applyFill="1" applyAlignment="1" applyProtection="1">
      <alignment horizontal="left" vertical="center"/>
      <protection locked="0"/>
    </xf>
    <xf numFmtId="0" fontId="5" fillId="0" borderId="29"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47" xfId="0" applyFont="1" applyBorder="1" applyAlignment="1" applyProtection="1">
      <alignment vertical="center" wrapText="1"/>
      <protection locked="0"/>
    </xf>
    <xf numFmtId="0" fontId="5" fillId="0" borderId="48" xfId="0" applyFont="1" applyBorder="1" applyAlignment="1" applyProtection="1">
      <alignment vertical="center" wrapText="1"/>
      <protection locked="0"/>
    </xf>
    <xf numFmtId="0" fontId="5" fillId="0" borderId="49" xfId="0" applyFont="1" applyBorder="1" applyAlignment="1" applyProtection="1">
      <alignment vertical="center" wrapText="1"/>
      <protection locked="0"/>
    </xf>
    <xf numFmtId="0" fontId="9" fillId="4" borderId="0" xfId="0" applyFont="1" applyFill="1" applyAlignment="1" applyProtection="1">
      <alignment horizontal="right" vertical="center"/>
      <protection locked="0"/>
    </xf>
    <xf numFmtId="0" fontId="5" fillId="4" borderId="0" xfId="0" applyFont="1" applyFill="1" applyAlignment="1" applyProtection="1">
      <alignment horizontal="right" vertical="center"/>
      <protection locked="0"/>
    </xf>
    <xf numFmtId="0" fontId="9" fillId="4" borderId="30" xfId="0" applyFont="1" applyFill="1" applyBorder="1" applyAlignment="1" applyProtection="1">
      <alignment horizontal="left" vertical="center" wrapText="1"/>
      <protection locked="0"/>
    </xf>
    <xf numFmtId="0" fontId="9" fillId="0" borderId="22" xfId="0" applyFont="1" applyBorder="1" applyAlignment="1" applyProtection="1">
      <alignment horizontal="center" vertical="center" textRotation="90" wrapText="1"/>
      <protection locked="0"/>
    </xf>
    <xf numFmtId="0" fontId="9" fillId="0" borderId="29" xfId="0" applyFont="1" applyBorder="1" applyAlignment="1" applyProtection="1">
      <alignment horizontal="center" vertical="center" textRotation="90" wrapText="1"/>
      <protection locked="0"/>
    </xf>
    <xf numFmtId="0" fontId="9" fillId="0" borderId="39" xfId="0" applyFont="1" applyBorder="1" applyAlignment="1" applyProtection="1">
      <alignment horizontal="center" vertical="center" textRotation="90" wrapText="1"/>
      <protection locked="0"/>
    </xf>
    <xf numFmtId="0" fontId="9" fillId="4" borderId="0" xfId="0" applyFont="1" applyFill="1" applyAlignment="1" applyProtection="1">
      <alignment horizontal="center" wrapText="1"/>
      <protection locked="0"/>
    </xf>
    <xf numFmtId="0" fontId="44" fillId="4" borderId="0" xfId="0" applyFont="1" applyFill="1" applyAlignment="1" applyProtection="1">
      <alignment horizontal="left" vertical="center" wrapText="1"/>
      <protection locked="0"/>
    </xf>
    <xf numFmtId="0" fontId="5" fillId="0" borderId="29" xfId="0" applyFont="1" applyBorder="1" applyAlignment="1" applyProtection="1">
      <alignment horizontal="left" wrapText="1"/>
      <protection locked="0"/>
    </xf>
    <xf numFmtId="0" fontId="5" fillId="0" borderId="5" xfId="0" applyFont="1" applyBorder="1" applyAlignment="1" applyProtection="1">
      <alignment horizontal="left" wrapText="1"/>
      <protection locked="0"/>
    </xf>
    <xf numFmtId="0" fontId="5" fillId="0" borderId="17" xfId="0" applyFont="1" applyBorder="1" applyAlignment="1" applyProtection="1">
      <alignment horizontal="left" wrapText="1"/>
      <protection locked="0"/>
    </xf>
    <xf numFmtId="0" fontId="9" fillId="6" borderId="22" xfId="0" applyFont="1" applyFill="1" applyBorder="1" applyAlignment="1" applyProtection="1">
      <alignment horizontal="left" vertical="center" wrapText="1"/>
      <protection locked="0"/>
    </xf>
    <xf numFmtId="0" fontId="9" fillId="6" borderId="4" xfId="0" applyFont="1" applyFill="1" applyBorder="1" applyAlignment="1" applyProtection="1">
      <alignment horizontal="left" vertical="center" wrapText="1"/>
      <protection locked="0"/>
    </xf>
    <xf numFmtId="0" fontId="9" fillId="6" borderId="16" xfId="0" applyFont="1" applyFill="1" applyBorder="1" applyAlignment="1" applyProtection="1">
      <alignment horizontal="left" vertical="center" wrapText="1"/>
      <protection locked="0"/>
    </xf>
    <xf numFmtId="0" fontId="9" fillId="6" borderId="44" xfId="0" applyFont="1" applyFill="1" applyBorder="1" applyAlignment="1" applyProtection="1">
      <alignment horizontal="left" wrapText="1"/>
      <protection locked="0"/>
    </xf>
    <xf numFmtId="0" fontId="9" fillId="6" borderId="46" xfId="0" applyFont="1" applyFill="1" applyBorder="1" applyAlignment="1" applyProtection="1">
      <alignment horizontal="left" wrapText="1"/>
      <protection locked="0"/>
    </xf>
    <xf numFmtId="0" fontId="9" fillId="6" borderId="42" xfId="0" applyFont="1" applyFill="1" applyBorder="1" applyAlignment="1" applyProtection="1">
      <alignment horizontal="left" wrapText="1"/>
      <protection locked="0"/>
    </xf>
    <xf numFmtId="0" fontId="5" fillId="4" borderId="50" xfId="0" applyFont="1" applyFill="1" applyBorder="1" applyAlignment="1" applyProtection="1">
      <alignment horizontal="left" wrapText="1"/>
      <protection locked="0"/>
    </xf>
    <xf numFmtId="0" fontId="5" fillId="4" borderId="51" xfId="0" applyFont="1" applyFill="1" applyBorder="1" applyAlignment="1" applyProtection="1">
      <alignment horizontal="left" wrapText="1"/>
      <protection locked="0"/>
    </xf>
    <xf numFmtId="0" fontId="5" fillId="4" borderId="43" xfId="0" applyFont="1" applyFill="1" applyBorder="1" applyAlignment="1" applyProtection="1">
      <alignment horizontal="left" wrapText="1"/>
      <protection locked="0"/>
    </xf>
    <xf numFmtId="0" fontId="5" fillId="4" borderId="50" xfId="0" applyFont="1" applyFill="1" applyBorder="1" applyAlignment="1" applyProtection="1">
      <alignment horizontal="left" vertical="center" wrapText="1"/>
      <protection locked="0"/>
    </xf>
    <xf numFmtId="0" fontId="5" fillId="4" borderId="51" xfId="0" applyFont="1" applyFill="1" applyBorder="1" applyAlignment="1" applyProtection="1">
      <alignment horizontal="left" vertical="center" wrapText="1"/>
      <protection locked="0"/>
    </xf>
    <xf numFmtId="0" fontId="5" fillId="4" borderId="43" xfId="0" applyFont="1" applyFill="1" applyBorder="1" applyAlignment="1" applyProtection="1">
      <alignment horizontal="left" vertical="center" wrapText="1"/>
      <protection locked="0"/>
    </xf>
    <xf numFmtId="1" fontId="7" fillId="0" borderId="4" xfId="0" applyNumberFormat="1" applyFont="1" applyBorder="1" applyAlignment="1" applyProtection="1">
      <alignment horizontal="center" vertical="center" wrapText="1"/>
      <protection locked="0"/>
    </xf>
    <xf numFmtId="0" fontId="0" fillId="0" borderId="5" xfId="0" applyBorder="1" applyAlignment="1">
      <alignment horizontal="center" vertical="center" wrapText="1"/>
    </xf>
    <xf numFmtId="0" fontId="0" fillId="0" borderId="6" xfId="0" applyBorder="1" applyAlignment="1">
      <alignment horizontal="center" vertical="center" wrapText="1"/>
    </xf>
    <xf numFmtId="49" fontId="7" fillId="0" borderId="16" xfId="0" applyNumberFormat="1" applyFont="1" applyBorder="1" applyAlignment="1" applyProtection="1">
      <alignment horizontal="center" vertical="center" wrapText="1"/>
      <protection locked="0"/>
    </xf>
    <xf numFmtId="49" fontId="0" fillId="0" borderId="17" xfId="0" applyNumberFormat="1" applyBorder="1" applyAlignment="1">
      <alignment horizontal="center" vertical="center" wrapText="1"/>
    </xf>
    <xf numFmtId="49" fontId="0" fillId="0" borderId="18" xfId="0" applyNumberFormat="1" applyBorder="1" applyAlignment="1">
      <alignment horizontal="center" vertical="center" wrapText="1"/>
    </xf>
    <xf numFmtId="0" fontId="28" fillId="0" borderId="0" xfId="0" applyFont="1" applyAlignment="1">
      <alignment horizontal="left" vertical="center"/>
    </xf>
    <xf numFmtId="0" fontId="4" fillId="5" borderId="34" xfId="0" applyFont="1" applyFill="1" applyBorder="1" applyAlignment="1">
      <alignment horizontal="right" vertical="center" wrapText="1"/>
    </xf>
    <xf numFmtId="0" fontId="4" fillId="5" borderId="9" xfId="0" applyFont="1" applyFill="1" applyBorder="1" applyAlignment="1">
      <alignment horizontal="right" vertical="center" wrapText="1"/>
    </xf>
    <xf numFmtId="0" fontId="4" fillId="6" borderId="1" xfId="0" applyFont="1" applyFill="1" applyBorder="1" applyAlignment="1">
      <alignment horizontal="left" vertical="center"/>
    </xf>
    <xf numFmtId="0" fontId="4" fillId="6" borderId="14" xfId="0" applyFont="1" applyFill="1" applyBorder="1" applyAlignment="1">
      <alignment horizontal="left" vertical="center"/>
    </xf>
    <xf numFmtId="0" fontId="28" fillId="0" borderId="0" xfId="0" applyFont="1" applyAlignment="1">
      <alignment horizontal="left" vertical="center" wrapText="1"/>
    </xf>
    <xf numFmtId="0" fontId="4" fillId="0" borderId="22" xfId="0" applyFont="1" applyBorder="1" applyAlignment="1">
      <alignment horizontal="center" vertical="center" textRotation="90" wrapText="1"/>
    </xf>
    <xf numFmtId="0" fontId="4" fillId="0" borderId="29" xfId="0" applyFont="1" applyBorder="1" applyAlignment="1">
      <alignment horizontal="center" vertical="center" textRotation="90" wrapText="1"/>
    </xf>
    <xf numFmtId="0" fontId="4" fillId="0" borderId="34" xfId="0" applyFont="1" applyBorder="1" applyAlignment="1">
      <alignment horizontal="center" vertical="center" textRotation="90" wrapText="1"/>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7" xfId="0" applyFont="1" applyBorder="1" applyAlignment="1">
      <alignment horizontal="center" vertical="center" wrapText="1"/>
    </xf>
    <xf numFmtId="0" fontId="4" fillId="3" borderId="57" xfId="0" applyFont="1" applyFill="1" applyBorder="1" applyAlignment="1">
      <alignment horizontal="left" vertical="center"/>
    </xf>
    <xf numFmtId="0" fontId="4" fillId="3" borderId="33" xfId="0" applyFont="1" applyFill="1" applyBorder="1" applyAlignment="1">
      <alignment horizontal="left" vertical="center"/>
    </xf>
    <xf numFmtId="0" fontId="0" fillId="0" borderId="33" xfId="0" applyBorder="1" applyAlignment="1">
      <alignment horizontal="left" vertical="center"/>
    </xf>
    <xf numFmtId="0" fontId="0" fillId="0" borderId="58" xfId="0" applyBorder="1" applyAlignment="1">
      <alignment horizontal="left" vertical="center"/>
    </xf>
    <xf numFmtId="0" fontId="4" fillId="3" borderId="61" xfId="0" applyFont="1" applyFill="1" applyBorder="1" applyAlignment="1">
      <alignment horizontal="left" vertical="center"/>
    </xf>
    <xf numFmtId="0" fontId="4" fillId="3" borderId="2" xfId="0" applyFont="1" applyFill="1" applyBorder="1" applyAlignment="1">
      <alignment horizontal="left" vertical="center"/>
    </xf>
    <xf numFmtId="0" fontId="0" fillId="0" borderId="2" xfId="0" applyBorder="1" applyAlignment="1">
      <alignment horizontal="left" vertical="center"/>
    </xf>
    <xf numFmtId="0" fontId="0" fillId="0" borderId="60" xfId="0" applyBorder="1" applyAlignment="1">
      <alignment horizontal="left" vertical="center"/>
    </xf>
    <xf numFmtId="0" fontId="4" fillId="5" borderId="23" xfId="0" applyFont="1" applyFill="1" applyBorder="1" applyAlignment="1">
      <alignment horizontal="right" vertical="center"/>
    </xf>
    <xf numFmtId="0" fontId="4" fillId="5" borderId="7" xfId="0" applyFont="1" applyFill="1" applyBorder="1" applyAlignment="1">
      <alignment horizontal="right" vertical="center"/>
    </xf>
    <xf numFmtId="0" fontId="4" fillId="0" borderId="22" xfId="0" applyFont="1" applyBorder="1" applyAlignment="1">
      <alignment horizontal="center" textRotation="90" wrapText="1"/>
    </xf>
    <xf numFmtId="0" fontId="4" fillId="0" borderId="29" xfId="0" applyFont="1" applyBorder="1" applyAlignment="1">
      <alignment horizontal="center" textRotation="90" wrapText="1"/>
    </xf>
    <xf numFmtId="0" fontId="4" fillId="5" borderId="57" xfId="0" applyFont="1" applyFill="1" applyBorder="1" applyAlignment="1">
      <alignment horizontal="right" vertical="center"/>
    </xf>
    <xf numFmtId="0" fontId="4" fillId="5" borderId="33" xfId="0" applyFont="1" applyFill="1" applyBorder="1" applyAlignment="1">
      <alignment horizontal="right" vertical="center"/>
    </xf>
    <xf numFmtId="0" fontId="4" fillId="5" borderId="38" xfId="0" applyFont="1" applyFill="1" applyBorder="1" applyAlignment="1">
      <alignment horizontal="right" vertical="center"/>
    </xf>
    <xf numFmtId="0" fontId="4" fillId="0" borderId="0" xfId="0" applyFont="1" applyAlignment="1">
      <alignment horizontal="right" vertical="center"/>
    </xf>
    <xf numFmtId="0" fontId="1" fillId="0" borderId="0" xfId="0" applyFont="1" applyAlignment="1">
      <alignment horizontal="right" vertical="center"/>
    </xf>
    <xf numFmtId="0" fontId="4" fillId="0" borderId="0" xfId="0" applyFont="1" applyAlignment="1">
      <alignment horizontal="center"/>
    </xf>
    <xf numFmtId="0" fontId="18" fillId="0" borderId="0" xfId="0" applyFont="1" applyAlignment="1">
      <alignment horizontal="center"/>
    </xf>
    <xf numFmtId="0" fontId="1" fillId="0" borderId="0" xfId="0" applyFont="1" applyAlignment="1">
      <alignment horizontal="center"/>
    </xf>
    <xf numFmtId="0" fontId="11" fillId="0" borderId="0" xfId="0" applyFont="1" applyAlignment="1">
      <alignment horizontal="right"/>
    </xf>
    <xf numFmtId="0" fontId="4" fillId="0" borderId="4" xfId="0" applyFont="1" applyBorder="1" applyAlignment="1">
      <alignment horizontal="center" textRotation="90" wrapText="1"/>
    </xf>
    <xf numFmtId="0" fontId="4" fillId="0" borderId="5" xfId="0" applyFont="1" applyBorder="1" applyAlignment="1">
      <alignment horizontal="center" textRotation="90" wrapText="1"/>
    </xf>
    <xf numFmtId="0" fontId="4" fillId="0" borderId="4" xfId="0" applyFont="1" applyBorder="1" applyAlignment="1">
      <alignment horizontal="center"/>
    </xf>
    <xf numFmtId="0" fontId="0" fillId="0" borderId="33" xfId="0" applyBorder="1" applyAlignment="1">
      <alignment vertical="center"/>
    </xf>
    <xf numFmtId="0" fontId="0" fillId="0" borderId="58" xfId="0" applyBorder="1" applyAlignment="1">
      <alignment vertical="center"/>
    </xf>
    <xf numFmtId="0" fontId="0" fillId="0" borderId="0" xfId="0"/>
    <xf numFmtId="0" fontId="4" fillId="7" borderId="11" xfId="0" applyFont="1" applyFill="1" applyBorder="1" applyAlignment="1">
      <alignment horizontal="left" vertical="center"/>
    </xf>
    <xf numFmtId="0" fontId="4" fillId="7" borderId="12" xfId="0" applyFont="1" applyFill="1" applyBorder="1" applyAlignment="1">
      <alignment horizontal="left" vertical="center"/>
    </xf>
    <xf numFmtId="0" fontId="4" fillId="5" borderId="22" xfId="0" applyFont="1" applyFill="1" applyBorder="1" applyAlignment="1">
      <alignment horizontal="right" vertical="center"/>
    </xf>
    <xf numFmtId="0" fontId="4" fillId="5" borderId="4" xfId="0" applyFont="1" applyFill="1" applyBorder="1" applyAlignment="1">
      <alignment horizontal="right" vertical="center"/>
    </xf>
    <xf numFmtId="0" fontId="9" fillId="4" borderId="0" xfId="0" applyFont="1" applyFill="1" applyAlignment="1">
      <alignment horizontal="center"/>
    </xf>
    <xf numFmtId="49" fontId="9" fillId="7" borderId="57" xfId="0" applyNumberFormat="1" applyFont="1" applyFill="1" applyBorder="1" applyAlignment="1">
      <alignment horizontal="right" vertical="center" wrapText="1"/>
    </xf>
    <xf numFmtId="0" fontId="0" fillId="0" borderId="33" xfId="0" applyBorder="1" applyAlignment="1">
      <alignment horizontal="right" vertical="center" wrapText="1"/>
    </xf>
    <xf numFmtId="0" fontId="23" fillId="4" borderId="59" xfId="0" applyFont="1" applyFill="1" applyBorder="1" applyAlignment="1">
      <alignment horizontal="left" vertical="center" wrapText="1"/>
    </xf>
    <xf numFmtId="0" fontId="23" fillId="4" borderId="55" xfId="0" applyFont="1" applyFill="1" applyBorder="1" applyAlignment="1">
      <alignment horizontal="left" vertical="center" wrapText="1"/>
    </xf>
    <xf numFmtId="0" fontId="23" fillId="4" borderId="56" xfId="0" applyFont="1" applyFill="1" applyBorder="1" applyAlignment="1">
      <alignment horizontal="left" vertical="center" wrapText="1"/>
    </xf>
    <xf numFmtId="0" fontId="9" fillId="4" borderId="30" xfId="0" applyFont="1" applyFill="1" applyBorder="1" applyAlignment="1">
      <alignment horizontal="left" vertical="center" wrapText="1"/>
    </xf>
    <xf numFmtId="49" fontId="9" fillId="5" borderId="57" xfId="0" applyNumberFormat="1" applyFont="1" applyFill="1" applyBorder="1" applyAlignment="1">
      <alignment horizontal="right" vertical="center" wrapText="1"/>
    </xf>
    <xf numFmtId="49" fontId="9" fillId="5" borderId="33" xfId="0" applyNumberFormat="1" applyFont="1" applyFill="1" applyBorder="1" applyAlignment="1">
      <alignment horizontal="right" vertical="center" wrapText="1"/>
    </xf>
    <xf numFmtId="49" fontId="9" fillId="7" borderId="33" xfId="0" applyNumberFormat="1" applyFont="1" applyFill="1" applyBorder="1" applyAlignment="1">
      <alignment horizontal="right" vertical="center" wrapText="1"/>
    </xf>
    <xf numFmtId="49" fontId="23" fillId="4" borderId="3" xfId="0" applyNumberFormat="1" applyFont="1" applyFill="1" applyBorder="1" applyAlignment="1">
      <alignment horizontal="left" vertical="center" wrapText="1"/>
    </xf>
    <xf numFmtId="49" fontId="23" fillId="4" borderId="2" xfId="0" applyNumberFormat="1" applyFont="1" applyFill="1" applyBorder="1" applyAlignment="1">
      <alignment horizontal="left" vertical="center" wrapText="1"/>
    </xf>
    <xf numFmtId="49" fontId="23" fillId="4" borderId="60" xfId="0" applyNumberFormat="1" applyFont="1" applyFill="1" applyBorder="1" applyAlignment="1">
      <alignment horizontal="left" vertical="center" wrapText="1"/>
    </xf>
    <xf numFmtId="49" fontId="9" fillId="5" borderId="58" xfId="0" applyNumberFormat="1" applyFont="1" applyFill="1" applyBorder="1" applyAlignment="1">
      <alignment horizontal="right" vertical="center" wrapText="1"/>
    </xf>
    <xf numFmtId="49" fontId="9" fillId="6" borderId="57" xfId="0" applyNumberFormat="1" applyFont="1" applyFill="1" applyBorder="1" applyAlignment="1">
      <alignment horizontal="right" vertical="center" wrapText="1"/>
    </xf>
    <xf numFmtId="49" fontId="9" fillId="6" borderId="33" xfId="0" applyNumberFormat="1" applyFont="1" applyFill="1" applyBorder="1" applyAlignment="1">
      <alignment horizontal="right" vertical="center" wrapText="1"/>
    </xf>
    <xf numFmtId="49" fontId="23" fillId="4" borderId="59" xfId="0" applyNumberFormat="1" applyFont="1" applyFill="1" applyBorder="1" applyAlignment="1">
      <alignment horizontal="left" vertical="center" wrapText="1"/>
    </xf>
    <xf numFmtId="49" fontId="23" fillId="4" borderId="55" xfId="0" applyNumberFormat="1" applyFont="1" applyFill="1" applyBorder="1" applyAlignment="1">
      <alignment horizontal="left" vertical="center" wrapText="1"/>
    </xf>
    <xf numFmtId="49" fontId="23" fillId="4" borderId="56" xfId="0" applyNumberFormat="1" applyFont="1" applyFill="1" applyBorder="1" applyAlignment="1">
      <alignment horizontal="left" vertical="center" wrapText="1"/>
    </xf>
    <xf numFmtId="49" fontId="9" fillId="6" borderId="58" xfId="0" applyNumberFormat="1" applyFont="1" applyFill="1" applyBorder="1" applyAlignment="1">
      <alignment horizontal="right" vertical="center" wrapText="1"/>
    </xf>
    <xf numFmtId="0" fontId="5" fillId="4" borderId="0" xfId="7" applyFont="1" applyFill="1" applyAlignment="1">
      <alignment horizontal="left" vertical="center" wrapText="1"/>
    </xf>
    <xf numFmtId="49" fontId="9" fillId="4" borderId="0" xfId="0" applyNumberFormat="1" applyFont="1" applyFill="1" applyAlignment="1">
      <alignment horizontal="left" vertical="center" wrapText="1"/>
    </xf>
    <xf numFmtId="0" fontId="5" fillId="0" borderId="23" xfId="0" applyFont="1" applyBorder="1" applyAlignment="1">
      <alignment wrapText="1"/>
    </xf>
    <xf numFmtId="0" fontId="0" fillId="0" borderId="7" xfId="0" applyBorder="1" applyAlignment="1">
      <alignment wrapText="1"/>
    </xf>
    <xf numFmtId="0" fontId="0" fillId="0" borderId="36" xfId="0" applyBorder="1" applyAlignment="1">
      <alignment wrapText="1"/>
    </xf>
    <xf numFmtId="0" fontId="9" fillId="4" borderId="57" xfId="0" applyFont="1" applyFill="1" applyBorder="1" applyAlignment="1">
      <alignment horizontal="left" vertical="center" wrapText="1"/>
    </xf>
    <xf numFmtId="0" fontId="9" fillId="4" borderId="33" xfId="0" applyFont="1" applyFill="1" applyBorder="1" applyAlignment="1">
      <alignment horizontal="left" vertical="center" wrapText="1"/>
    </xf>
    <xf numFmtId="0" fontId="9" fillId="4" borderId="58" xfId="0" applyFont="1" applyFill="1" applyBorder="1" applyAlignment="1">
      <alignment horizontal="left" vertical="center" wrapText="1"/>
    </xf>
    <xf numFmtId="0" fontId="9" fillId="4" borderId="30" xfId="0" applyFont="1" applyFill="1" applyBorder="1" applyAlignment="1">
      <alignment horizontal="left"/>
    </xf>
    <xf numFmtId="49" fontId="9" fillId="4" borderId="30" xfId="0" applyNumberFormat="1" applyFont="1" applyFill="1" applyBorder="1" applyAlignment="1">
      <alignment horizontal="left" vertical="center" wrapText="1"/>
    </xf>
    <xf numFmtId="0" fontId="9" fillId="7" borderId="23" xfId="0" applyFont="1" applyFill="1" applyBorder="1" applyAlignment="1">
      <alignment horizontal="right" wrapText="1"/>
    </xf>
    <xf numFmtId="0" fontId="9" fillId="7" borderId="7" xfId="0" applyFont="1" applyFill="1" applyBorder="1" applyAlignment="1">
      <alignment horizontal="right" wrapText="1"/>
    </xf>
    <xf numFmtId="0" fontId="9" fillId="2" borderId="40" xfId="0" applyFont="1" applyFill="1" applyBorder="1" applyAlignment="1">
      <alignment horizontal="right"/>
    </xf>
    <xf numFmtId="0" fontId="9" fillId="2" borderId="41" xfId="0" applyFont="1" applyFill="1" applyBorder="1" applyAlignment="1">
      <alignment horizontal="right"/>
    </xf>
    <xf numFmtId="0" fontId="9" fillId="2" borderId="39" xfId="0" applyFont="1" applyFill="1" applyBorder="1" applyAlignment="1">
      <alignment horizontal="right"/>
    </xf>
    <xf numFmtId="0" fontId="9" fillId="2" borderId="6" xfId="0" applyFont="1" applyFill="1" applyBorder="1" applyAlignment="1">
      <alignment horizontal="right"/>
    </xf>
    <xf numFmtId="0" fontId="9" fillId="7" borderId="25" xfId="0" applyFont="1" applyFill="1" applyBorder="1" applyAlignment="1">
      <alignment horizontal="right" vertical="center"/>
    </xf>
    <xf numFmtId="0" fontId="9" fillId="7" borderId="15" xfId="0" applyFont="1" applyFill="1" applyBorder="1" applyAlignment="1">
      <alignment horizontal="right" vertical="center"/>
    </xf>
  </cellXfs>
  <cellStyles count="9">
    <cellStyle name="Comma" xfId="1" builtinId="3"/>
    <cellStyle name="Comma 2" xfId="2" xr:uid="{00000000-0005-0000-0000-000001000000}"/>
    <cellStyle name="Comma 2 2" xfId="8" xr:uid="{D63250C0-6CAF-4592-9675-95756C064E5A}"/>
    <cellStyle name="Normal" xfId="0" builtinId="0"/>
    <cellStyle name="Normal 2" xfId="3" xr:uid="{00000000-0005-0000-0000-000003000000}"/>
    <cellStyle name="Normal 2 2" xfId="6" xr:uid="{8D24AF8A-5DA8-4C77-B525-171AD36AFF6C}"/>
    <cellStyle name="Normal 3" xfId="7" xr:uid="{26E750EC-7DAA-4A12-834D-B3F372C61D04}"/>
    <cellStyle name="Normal_Uzkopsanas normativi (3)" xfId="5" xr:uid="{13DB4828-5967-42C4-8CB4-BFCFF26FDF13}"/>
    <cellStyle name="Percent" xfId="4" builtinId="5"/>
  </cellStyles>
  <dxfs count="2">
    <dxf>
      <font>
        <b/>
        <i val="0"/>
        <strike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239F7-A2C8-4EB7-8453-4106609AC56D}">
  <dimension ref="A1:I22"/>
  <sheetViews>
    <sheetView workbookViewId="0">
      <selection activeCell="I8" sqref="I8"/>
    </sheetView>
  </sheetViews>
  <sheetFormatPr defaultRowHeight="12.75" x14ac:dyDescent="0.2"/>
  <cols>
    <col min="2" max="2" width="15.28515625" customWidth="1"/>
    <col min="3" max="3" width="19" customWidth="1"/>
    <col min="4" max="4" width="24.5703125" customWidth="1"/>
    <col min="5" max="5" width="24" customWidth="1"/>
  </cols>
  <sheetData>
    <row r="1" spans="1:9" s="49" customFormat="1" ht="15" x14ac:dyDescent="0.25">
      <c r="A1" s="185"/>
      <c r="B1" s="79"/>
      <c r="C1" s="186"/>
      <c r="D1" s="455" t="s">
        <v>244</v>
      </c>
      <c r="E1" s="455"/>
      <c r="F1" s="455"/>
      <c r="G1" s="455"/>
      <c r="H1" s="79"/>
      <c r="I1" s="51"/>
    </row>
    <row r="3" spans="1:9" ht="15" x14ac:dyDescent="0.25">
      <c r="B3" s="452" t="s">
        <v>157</v>
      </c>
      <c r="C3" s="452"/>
      <c r="D3" s="452"/>
      <c r="E3" s="452"/>
      <c r="F3" s="452"/>
      <c r="G3" s="452"/>
      <c r="H3" s="452"/>
    </row>
    <row r="5" spans="1:9" ht="90.75" customHeight="1" x14ac:dyDescent="0.2">
      <c r="B5" s="280" t="s">
        <v>33</v>
      </c>
      <c r="C5" s="281" t="s">
        <v>121</v>
      </c>
      <c r="D5" s="281" t="s">
        <v>123</v>
      </c>
      <c r="E5" s="281" t="s">
        <v>132</v>
      </c>
    </row>
    <row r="6" spans="1:9" ht="33" customHeight="1" x14ac:dyDescent="0.2">
      <c r="B6" s="282">
        <v>1</v>
      </c>
      <c r="C6" s="283" t="s">
        <v>47</v>
      </c>
      <c r="D6" s="284" t="s">
        <v>122</v>
      </c>
      <c r="E6" s="282">
        <v>180</v>
      </c>
    </row>
    <row r="7" spans="1:9" ht="27.75" customHeight="1" x14ac:dyDescent="0.2">
      <c r="B7" s="282">
        <v>2</v>
      </c>
      <c r="C7" s="283" t="s">
        <v>10</v>
      </c>
      <c r="D7" s="284" t="s">
        <v>122</v>
      </c>
      <c r="E7" s="282">
        <v>350</v>
      </c>
    </row>
    <row r="8" spans="1:9" ht="37.5" customHeight="1" x14ac:dyDescent="0.2">
      <c r="B8" s="282">
        <v>3</v>
      </c>
      <c r="C8" s="283" t="s">
        <v>49</v>
      </c>
      <c r="D8" s="284" t="s">
        <v>122</v>
      </c>
      <c r="E8" s="282">
        <v>300</v>
      </c>
    </row>
    <row r="9" spans="1:9" ht="36.75" customHeight="1" x14ac:dyDescent="0.2">
      <c r="B9" s="282">
        <v>4</v>
      </c>
      <c r="C9" s="283" t="s">
        <v>46</v>
      </c>
      <c r="D9" s="284" t="s">
        <v>122</v>
      </c>
      <c r="E9" s="285">
        <v>750</v>
      </c>
    </row>
    <row r="10" spans="1:9" ht="14.25" x14ac:dyDescent="0.2">
      <c r="B10" s="282">
        <v>5</v>
      </c>
      <c r="C10" s="283" t="s">
        <v>13</v>
      </c>
      <c r="D10" s="284" t="s">
        <v>122</v>
      </c>
      <c r="E10" s="282">
        <v>120</v>
      </c>
    </row>
    <row r="11" spans="1:9" ht="14.25" x14ac:dyDescent="0.2">
      <c r="B11" s="282">
        <v>6</v>
      </c>
      <c r="C11" s="283" t="s">
        <v>15</v>
      </c>
      <c r="D11" s="284" t="s">
        <v>122</v>
      </c>
      <c r="E11" s="282">
        <v>30</v>
      </c>
    </row>
    <row r="12" spans="1:9" ht="14.25" x14ac:dyDescent="0.2">
      <c r="B12" s="282">
        <v>7</v>
      </c>
      <c r="C12" s="283" t="s">
        <v>14</v>
      </c>
      <c r="D12" s="284" t="s">
        <v>122</v>
      </c>
      <c r="E12" s="282">
        <v>140</v>
      </c>
    </row>
    <row r="13" spans="1:9" ht="14.25" x14ac:dyDescent="0.2">
      <c r="B13" s="282">
        <v>8</v>
      </c>
      <c r="C13" s="283" t="s">
        <v>11</v>
      </c>
      <c r="D13" s="284" t="s">
        <v>122</v>
      </c>
      <c r="E13" s="282">
        <v>170</v>
      </c>
    </row>
    <row r="14" spans="1:9" ht="36.75" customHeight="1" x14ac:dyDescent="0.2">
      <c r="B14" s="282">
        <v>9</v>
      </c>
      <c r="C14" s="283" t="s">
        <v>50</v>
      </c>
      <c r="D14" s="284" t="s">
        <v>122</v>
      </c>
      <c r="E14" s="282">
        <v>250</v>
      </c>
    </row>
    <row r="15" spans="1:9" ht="14.25" x14ac:dyDescent="0.2">
      <c r="B15" s="282">
        <v>10</v>
      </c>
      <c r="C15" s="283" t="s">
        <v>12</v>
      </c>
      <c r="D15" s="284" t="s">
        <v>122</v>
      </c>
      <c r="E15" s="282">
        <v>210</v>
      </c>
    </row>
    <row r="16" spans="1:9" ht="28.5" x14ac:dyDescent="0.2">
      <c r="B16" s="282">
        <v>11</v>
      </c>
      <c r="C16" s="283" t="s">
        <v>99</v>
      </c>
      <c r="D16" s="284" t="s">
        <v>122</v>
      </c>
      <c r="E16" s="282">
        <v>80</v>
      </c>
    </row>
    <row r="17" spans="2:5" ht="33.75" customHeight="1" x14ac:dyDescent="0.2">
      <c r="B17" s="282">
        <v>12</v>
      </c>
      <c r="C17" s="283" t="s">
        <v>22</v>
      </c>
      <c r="D17" s="284" t="s">
        <v>122</v>
      </c>
      <c r="E17" s="282">
        <v>265</v>
      </c>
    </row>
    <row r="18" spans="2:5" ht="14.25" x14ac:dyDescent="0.2">
      <c r="B18" s="282">
        <v>13</v>
      </c>
      <c r="C18" s="283" t="s">
        <v>48</v>
      </c>
      <c r="D18" s="284" t="s">
        <v>122</v>
      </c>
      <c r="E18" s="282">
        <v>230</v>
      </c>
    </row>
    <row r="19" spans="2:5" x14ac:dyDescent="0.2">
      <c r="B19" s="272" t="s">
        <v>124</v>
      </c>
    </row>
    <row r="20" spans="2:5" x14ac:dyDescent="0.2">
      <c r="B20" s="453" t="s">
        <v>249</v>
      </c>
      <c r="C20" s="454"/>
      <c r="D20" s="454"/>
      <c r="E20" s="454"/>
    </row>
    <row r="21" spans="2:5" x14ac:dyDescent="0.2">
      <c r="B21" s="454"/>
      <c r="C21" s="454"/>
      <c r="D21" s="454"/>
      <c r="E21" s="454"/>
    </row>
    <row r="22" spans="2:5" x14ac:dyDescent="0.2">
      <c r="B22" s="454"/>
      <c r="C22" s="454"/>
      <c r="D22" s="454"/>
      <c r="E22" s="454"/>
    </row>
  </sheetData>
  <mergeCells count="3">
    <mergeCell ref="B3:H3"/>
    <mergeCell ref="B20:E22"/>
    <mergeCell ref="D1:G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1"/>
  <sheetViews>
    <sheetView topLeftCell="A83" zoomScale="106" zoomScaleNormal="106" workbookViewId="0">
      <selection activeCell="M13" sqref="M13"/>
    </sheetView>
  </sheetViews>
  <sheetFormatPr defaultColWidth="9.28515625" defaultRowHeight="15" x14ac:dyDescent="0.25"/>
  <cols>
    <col min="1" max="1" width="5.28515625" style="48" customWidth="1"/>
    <col min="2" max="2" width="32.7109375" style="49" customWidth="1"/>
    <col min="3" max="3" width="17" style="50" customWidth="1"/>
    <col min="4" max="4" width="15.42578125" style="52" customWidth="1"/>
    <col min="5" max="5" width="17.7109375" style="80" customWidth="1"/>
    <col min="6" max="6" width="19.7109375" style="80" customWidth="1"/>
    <col min="7" max="7" width="16.28515625" style="81" customWidth="1"/>
    <col min="8" max="8" width="18.7109375" style="49" customWidth="1"/>
    <col min="9" max="9" width="25.5703125" style="51" customWidth="1"/>
    <col min="10" max="10" width="21.28515625" style="49" customWidth="1"/>
    <col min="11" max="11" width="23.28515625" style="49" customWidth="1"/>
    <col min="12" max="12" width="17.42578125" style="49" customWidth="1"/>
    <col min="13" max="16384" width="9.28515625" style="49"/>
  </cols>
  <sheetData>
    <row r="1" spans="1:11" x14ac:dyDescent="0.25">
      <c r="A1" s="185"/>
      <c r="B1" s="79"/>
      <c r="C1" s="186"/>
      <c r="D1" s="485"/>
      <c r="E1" s="485"/>
      <c r="F1" s="485"/>
      <c r="G1" s="485"/>
      <c r="H1" s="79"/>
    </row>
    <row r="2" spans="1:11" x14ac:dyDescent="0.25">
      <c r="A2" s="185"/>
      <c r="B2" s="79"/>
      <c r="C2" s="186"/>
      <c r="D2" s="486" t="s">
        <v>244</v>
      </c>
      <c r="E2" s="486"/>
      <c r="F2" s="486"/>
      <c r="G2" s="486"/>
      <c r="H2" s="79"/>
    </row>
    <row r="3" spans="1:11" x14ac:dyDescent="0.25">
      <c r="A3" s="185"/>
      <c r="B3" s="79"/>
      <c r="C3" s="186"/>
      <c r="D3" s="187"/>
      <c r="E3" s="129"/>
      <c r="F3" s="129"/>
      <c r="G3" s="188"/>
      <c r="H3" s="79"/>
    </row>
    <row r="4" spans="1:11" ht="36" customHeight="1" x14ac:dyDescent="0.25">
      <c r="A4" s="491" t="s">
        <v>103</v>
      </c>
      <c r="B4" s="491"/>
      <c r="C4" s="491"/>
      <c r="D4" s="491"/>
      <c r="E4" s="491"/>
      <c r="F4" s="491"/>
      <c r="G4" s="491"/>
      <c r="H4" s="79"/>
    </row>
    <row r="5" spans="1:11" x14ac:dyDescent="0.25">
      <c r="A5" s="189"/>
      <c r="B5" s="189"/>
      <c r="C5" s="190"/>
      <c r="D5" s="190"/>
      <c r="E5" s="189"/>
      <c r="F5" s="189"/>
      <c r="G5" s="191"/>
      <c r="H5" s="79"/>
    </row>
    <row r="6" spans="1:11" ht="54.75" customHeight="1" thickBot="1" x14ac:dyDescent="0.25">
      <c r="A6" s="487" t="s">
        <v>154</v>
      </c>
      <c r="B6" s="487"/>
      <c r="C6" s="487"/>
      <c r="D6" s="487"/>
      <c r="E6" s="487"/>
      <c r="F6" s="487"/>
      <c r="G6" s="487"/>
      <c r="H6" s="79"/>
    </row>
    <row r="7" spans="1:11" ht="170.25" customHeight="1" thickBot="1" x14ac:dyDescent="0.25">
      <c r="A7" s="53" t="s">
        <v>16</v>
      </c>
      <c r="B7" s="54" t="s">
        <v>125</v>
      </c>
      <c r="C7" s="274" t="s">
        <v>128</v>
      </c>
      <c r="D7" s="274" t="s">
        <v>127</v>
      </c>
      <c r="E7" s="55" t="s">
        <v>133</v>
      </c>
      <c r="F7" s="273" t="s">
        <v>129</v>
      </c>
      <c r="G7" s="56" t="s">
        <v>126</v>
      </c>
      <c r="H7" s="56" t="s">
        <v>131</v>
      </c>
      <c r="I7" s="56" t="s">
        <v>134</v>
      </c>
      <c r="J7" s="56" t="s">
        <v>130</v>
      </c>
      <c r="K7" s="56" t="s">
        <v>135</v>
      </c>
    </row>
    <row r="8" spans="1:11" ht="10.5" customHeight="1" thickBot="1" x14ac:dyDescent="0.25">
      <c r="A8" s="317">
        <v>1</v>
      </c>
      <c r="B8" s="249">
        <v>2</v>
      </c>
      <c r="C8" s="275">
        <v>3</v>
      </c>
      <c r="D8" s="316">
        <v>4</v>
      </c>
      <c r="E8" s="249">
        <v>5</v>
      </c>
      <c r="F8" s="249">
        <v>6</v>
      </c>
      <c r="G8" s="275">
        <v>7</v>
      </c>
      <c r="H8" s="275">
        <v>8</v>
      </c>
      <c r="I8" s="275">
        <v>9</v>
      </c>
      <c r="J8" s="275">
        <v>10</v>
      </c>
      <c r="K8" s="275">
        <v>11</v>
      </c>
    </row>
    <row r="9" spans="1:11" ht="14.25" customHeight="1" x14ac:dyDescent="0.2">
      <c r="A9" s="488" t="s">
        <v>93</v>
      </c>
      <c r="B9" s="298" t="s">
        <v>47</v>
      </c>
      <c r="C9" s="299">
        <v>100</v>
      </c>
      <c r="D9" s="207">
        <v>5</v>
      </c>
      <c r="E9" s="326">
        <f>C9/F9</f>
        <v>0.55555555555555558</v>
      </c>
      <c r="F9" s="300">
        <v>180</v>
      </c>
      <c r="G9" s="329">
        <f>D9*E9*52/12</f>
        <v>12.037037037037036</v>
      </c>
      <c r="H9" s="315">
        <v>180</v>
      </c>
      <c r="I9" s="321">
        <f>F9/H9-1</f>
        <v>0</v>
      </c>
      <c r="J9" s="508">
        <v>0</v>
      </c>
      <c r="K9" s="511"/>
    </row>
    <row r="10" spans="1:11" x14ac:dyDescent="0.2">
      <c r="A10" s="489"/>
      <c r="B10" s="3" t="s">
        <v>10</v>
      </c>
      <c r="C10" s="206">
        <v>100</v>
      </c>
      <c r="D10" s="208">
        <v>5</v>
      </c>
      <c r="E10" s="327">
        <f t="shared" ref="E10:E20" si="0">C10/F10</f>
        <v>2</v>
      </c>
      <c r="F10" s="276">
        <v>50</v>
      </c>
      <c r="G10" s="330">
        <f t="shared" ref="G10:G39" si="1">D10*E10*52/12</f>
        <v>43.333333333333336</v>
      </c>
      <c r="H10" s="290">
        <v>350</v>
      </c>
      <c r="I10" s="318">
        <f>F10/H10-1</f>
        <v>-0.85714285714285721</v>
      </c>
      <c r="J10" s="509"/>
      <c r="K10" s="512"/>
    </row>
    <row r="11" spans="1:11" x14ac:dyDescent="0.2">
      <c r="A11" s="489"/>
      <c r="B11" s="3" t="s">
        <v>22</v>
      </c>
      <c r="C11" s="206">
        <v>100</v>
      </c>
      <c r="D11" s="208">
        <v>5</v>
      </c>
      <c r="E11" s="327">
        <f t="shared" si="0"/>
        <v>2</v>
      </c>
      <c r="F11" s="276">
        <v>50</v>
      </c>
      <c r="G11" s="330">
        <f t="shared" si="1"/>
        <v>43.333333333333336</v>
      </c>
      <c r="H11" s="290">
        <v>265</v>
      </c>
      <c r="I11" s="318">
        <f t="shared" ref="I11:I19" si="2">F11/H11-1</f>
        <v>-0.81132075471698117</v>
      </c>
      <c r="J11" s="509"/>
      <c r="K11" s="512"/>
    </row>
    <row r="12" spans="1:11" x14ac:dyDescent="0.2">
      <c r="A12" s="489"/>
      <c r="B12" s="3" t="s">
        <v>49</v>
      </c>
      <c r="C12" s="206">
        <v>100</v>
      </c>
      <c r="D12" s="208">
        <v>5</v>
      </c>
      <c r="E12" s="327">
        <f t="shared" si="0"/>
        <v>2</v>
      </c>
      <c r="F12" s="276">
        <v>50</v>
      </c>
      <c r="G12" s="330">
        <f t="shared" si="1"/>
        <v>43.333333333333336</v>
      </c>
      <c r="H12" s="290">
        <v>750</v>
      </c>
      <c r="I12" s="318">
        <f t="shared" si="2"/>
        <v>-0.93333333333333335</v>
      </c>
      <c r="J12" s="509"/>
      <c r="K12" s="512"/>
    </row>
    <row r="13" spans="1:11" ht="15.6" customHeight="1" x14ac:dyDescent="0.2">
      <c r="A13" s="489"/>
      <c r="B13" s="3" t="s">
        <v>46</v>
      </c>
      <c r="C13" s="206">
        <v>100</v>
      </c>
      <c r="D13" s="208">
        <v>5</v>
      </c>
      <c r="E13" s="327">
        <f t="shared" si="0"/>
        <v>2</v>
      </c>
      <c r="F13" s="276">
        <v>50</v>
      </c>
      <c r="G13" s="330">
        <f t="shared" si="1"/>
        <v>43.333333333333336</v>
      </c>
      <c r="H13" s="290">
        <v>750</v>
      </c>
      <c r="I13" s="318">
        <f t="shared" si="2"/>
        <v>-0.93333333333333335</v>
      </c>
      <c r="J13" s="509"/>
      <c r="K13" s="512"/>
    </row>
    <row r="14" spans="1:11" x14ac:dyDescent="0.2">
      <c r="A14" s="489"/>
      <c r="B14" s="3" t="s">
        <v>13</v>
      </c>
      <c r="C14" s="206">
        <v>100</v>
      </c>
      <c r="D14" s="208">
        <v>5</v>
      </c>
      <c r="E14" s="327">
        <f t="shared" si="0"/>
        <v>0.83333333333333337</v>
      </c>
      <c r="F14" s="276">
        <v>120</v>
      </c>
      <c r="G14" s="330">
        <f t="shared" si="1"/>
        <v>18.055555555555557</v>
      </c>
      <c r="H14" s="290">
        <v>120</v>
      </c>
      <c r="I14" s="318">
        <f t="shared" si="2"/>
        <v>0</v>
      </c>
      <c r="J14" s="509"/>
      <c r="K14" s="512"/>
    </row>
    <row r="15" spans="1:11" x14ac:dyDescent="0.2">
      <c r="A15" s="489"/>
      <c r="B15" s="3" t="s">
        <v>15</v>
      </c>
      <c r="C15" s="206">
        <v>100</v>
      </c>
      <c r="D15" s="208">
        <v>5</v>
      </c>
      <c r="E15" s="327">
        <f t="shared" si="0"/>
        <v>2</v>
      </c>
      <c r="F15" s="276">
        <v>50</v>
      </c>
      <c r="G15" s="330">
        <f t="shared" si="1"/>
        <v>43.333333333333336</v>
      </c>
      <c r="H15" s="290">
        <v>30</v>
      </c>
      <c r="I15" s="318">
        <f t="shared" si="2"/>
        <v>0.66666666666666674</v>
      </c>
      <c r="J15" s="509"/>
      <c r="K15" s="512"/>
    </row>
    <row r="16" spans="1:11" x14ac:dyDescent="0.2">
      <c r="A16" s="489"/>
      <c r="B16" s="3" t="s">
        <v>14</v>
      </c>
      <c r="C16" s="206">
        <v>100</v>
      </c>
      <c r="D16" s="208">
        <v>5</v>
      </c>
      <c r="E16" s="327">
        <f t="shared" si="0"/>
        <v>2</v>
      </c>
      <c r="F16" s="276">
        <v>50</v>
      </c>
      <c r="G16" s="330">
        <f t="shared" si="1"/>
        <v>43.333333333333336</v>
      </c>
      <c r="H16" s="290">
        <v>140</v>
      </c>
      <c r="I16" s="318">
        <f t="shared" si="2"/>
        <v>-0.64285714285714279</v>
      </c>
      <c r="J16" s="509"/>
      <c r="K16" s="512"/>
    </row>
    <row r="17" spans="1:11" x14ac:dyDescent="0.2">
      <c r="A17" s="489"/>
      <c r="B17" s="3" t="s">
        <v>11</v>
      </c>
      <c r="C17" s="206">
        <v>100</v>
      </c>
      <c r="D17" s="208">
        <v>5</v>
      </c>
      <c r="E17" s="327">
        <f t="shared" si="0"/>
        <v>2</v>
      </c>
      <c r="F17" s="276">
        <v>50</v>
      </c>
      <c r="G17" s="330">
        <f t="shared" si="1"/>
        <v>43.333333333333336</v>
      </c>
      <c r="H17" s="290">
        <v>170</v>
      </c>
      <c r="I17" s="318">
        <f t="shared" si="2"/>
        <v>-0.70588235294117641</v>
      </c>
      <c r="J17" s="509"/>
      <c r="K17" s="512"/>
    </row>
    <row r="18" spans="1:11" x14ac:dyDescent="0.2">
      <c r="A18" s="489"/>
      <c r="B18" s="3" t="s">
        <v>50</v>
      </c>
      <c r="C18" s="206">
        <v>100</v>
      </c>
      <c r="D18" s="208">
        <v>5</v>
      </c>
      <c r="E18" s="327">
        <f t="shared" si="0"/>
        <v>2</v>
      </c>
      <c r="F18" s="276">
        <v>50</v>
      </c>
      <c r="G18" s="330">
        <f t="shared" si="1"/>
        <v>43.333333333333336</v>
      </c>
      <c r="H18" s="290">
        <v>250</v>
      </c>
      <c r="I18" s="318">
        <f t="shared" si="2"/>
        <v>-0.8</v>
      </c>
      <c r="J18" s="509"/>
      <c r="K18" s="512"/>
    </row>
    <row r="19" spans="1:11" x14ac:dyDescent="0.2">
      <c r="A19" s="489"/>
      <c r="B19" s="3" t="s">
        <v>12</v>
      </c>
      <c r="C19" s="206">
        <v>100</v>
      </c>
      <c r="D19" s="208">
        <v>5</v>
      </c>
      <c r="E19" s="327">
        <f t="shared" si="0"/>
        <v>2</v>
      </c>
      <c r="F19" s="276">
        <v>50</v>
      </c>
      <c r="G19" s="330">
        <f t="shared" si="1"/>
        <v>43.333333333333336</v>
      </c>
      <c r="H19" s="290">
        <v>210</v>
      </c>
      <c r="I19" s="318">
        <f t="shared" si="2"/>
        <v>-0.76190476190476186</v>
      </c>
      <c r="J19" s="509"/>
      <c r="K19" s="512"/>
    </row>
    <row r="20" spans="1:11" ht="15.75" thickBot="1" x14ac:dyDescent="0.25">
      <c r="A20" s="490"/>
      <c r="B20" s="302" t="s">
        <v>99</v>
      </c>
      <c r="C20" s="303">
        <v>100</v>
      </c>
      <c r="D20" s="304">
        <v>5</v>
      </c>
      <c r="E20" s="328">
        <f t="shared" si="0"/>
        <v>2</v>
      </c>
      <c r="F20" s="305">
        <v>50</v>
      </c>
      <c r="G20" s="331">
        <f t="shared" si="1"/>
        <v>43.333333333333336</v>
      </c>
      <c r="H20" s="306">
        <v>80</v>
      </c>
      <c r="I20" s="319">
        <f>F20/H20-1</f>
        <v>-0.375</v>
      </c>
      <c r="J20" s="510"/>
      <c r="K20" s="513"/>
    </row>
    <row r="21" spans="1:11" ht="15.75" thickBot="1" x14ac:dyDescent="0.25">
      <c r="A21" s="307"/>
      <c r="B21" s="308"/>
      <c r="C21" s="314">
        <f>SUM(C9:C20)</f>
        <v>1200</v>
      </c>
      <c r="D21" s="310"/>
      <c r="E21" s="311">
        <f>SUM(E9:E20)</f>
        <v>21.388888888888889</v>
      </c>
      <c r="F21" s="312"/>
      <c r="G21" s="332">
        <f>SUM(G9:G20)</f>
        <v>463.42592592592587</v>
      </c>
      <c r="H21" s="313"/>
      <c r="I21" s="322"/>
      <c r="J21" s="313"/>
      <c r="K21" s="286"/>
    </row>
    <row r="22" spans="1:11" ht="14.25" customHeight="1" x14ac:dyDescent="0.2">
      <c r="A22" s="488" t="s">
        <v>95</v>
      </c>
      <c r="B22" s="298" t="s">
        <v>47</v>
      </c>
      <c r="C22" s="299">
        <v>100</v>
      </c>
      <c r="D22" s="207">
        <v>5</v>
      </c>
      <c r="E22" s="326">
        <f>C22/F22</f>
        <v>5</v>
      </c>
      <c r="F22" s="300">
        <v>20</v>
      </c>
      <c r="G22" s="329">
        <f t="shared" si="1"/>
        <v>108.33333333333333</v>
      </c>
      <c r="H22" s="301">
        <v>180</v>
      </c>
      <c r="I22" s="320">
        <f>F22/H22-1</f>
        <v>-0.88888888888888884</v>
      </c>
      <c r="J22" s="508">
        <v>0</v>
      </c>
      <c r="K22" s="511"/>
    </row>
    <row r="23" spans="1:11" x14ac:dyDescent="0.2">
      <c r="A23" s="489"/>
      <c r="B23" s="3" t="s">
        <v>22</v>
      </c>
      <c r="C23" s="206">
        <v>100</v>
      </c>
      <c r="D23" s="208">
        <v>5</v>
      </c>
      <c r="E23" s="327">
        <f t="shared" ref="E23:E29" si="3">C23/F23</f>
        <v>5</v>
      </c>
      <c r="F23" s="276">
        <v>20</v>
      </c>
      <c r="G23" s="330">
        <f t="shared" si="1"/>
        <v>108.33333333333333</v>
      </c>
      <c r="H23" s="290">
        <v>265</v>
      </c>
      <c r="I23" s="318">
        <f>F23/H23-1</f>
        <v>-0.92452830188679247</v>
      </c>
      <c r="J23" s="509"/>
      <c r="K23" s="512"/>
    </row>
    <row r="24" spans="1:11" x14ac:dyDescent="0.2">
      <c r="A24" s="489"/>
      <c r="B24" s="3" t="s">
        <v>49</v>
      </c>
      <c r="C24" s="206">
        <v>100</v>
      </c>
      <c r="D24" s="208">
        <v>5</v>
      </c>
      <c r="E24" s="327">
        <f t="shared" si="3"/>
        <v>5</v>
      </c>
      <c r="F24" s="276">
        <v>20</v>
      </c>
      <c r="G24" s="330">
        <f t="shared" si="1"/>
        <v>108.33333333333333</v>
      </c>
      <c r="H24" s="290">
        <v>300</v>
      </c>
      <c r="I24" s="318">
        <f t="shared" ref="I24:I28" si="4">F24/H24-1</f>
        <v>-0.93333333333333335</v>
      </c>
      <c r="J24" s="509"/>
      <c r="K24" s="512"/>
    </row>
    <row r="25" spans="1:11" x14ac:dyDescent="0.2">
      <c r="A25" s="489"/>
      <c r="B25" s="3" t="s">
        <v>13</v>
      </c>
      <c r="C25" s="206">
        <v>100</v>
      </c>
      <c r="D25" s="208">
        <v>5</v>
      </c>
      <c r="E25" s="327">
        <f t="shared" si="3"/>
        <v>5</v>
      </c>
      <c r="F25" s="276">
        <v>20</v>
      </c>
      <c r="G25" s="330">
        <f t="shared" si="1"/>
        <v>108.33333333333333</v>
      </c>
      <c r="H25" s="290">
        <v>120</v>
      </c>
      <c r="I25" s="318">
        <f t="shared" si="4"/>
        <v>-0.83333333333333337</v>
      </c>
      <c r="J25" s="509"/>
      <c r="K25" s="512"/>
    </row>
    <row r="26" spans="1:11" x14ac:dyDescent="0.2">
      <c r="A26" s="489"/>
      <c r="B26" s="3" t="s">
        <v>48</v>
      </c>
      <c r="C26" s="206">
        <v>100</v>
      </c>
      <c r="D26" s="208">
        <v>5</v>
      </c>
      <c r="E26" s="327">
        <f t="shared" si="3"/>
        <v>5</v>
      </c>
      <c r="F26" s="276">
        <v>20</v>
      </c>
      <c r="G26" s="330">
        <f t="shared" si="1"/>
        <v>108.33333333333333</v>
      </c>
      <c r="H26" s="290">
        <v>230</v>
      </c>
      <c r="I26" s="318">
        <f t="shared" si="4"/>
        <v>-0.91304347826086962</v>
      </c>
      <c r="J26" s="509"/>
      <c r="K26" s="512"/>
    </row>
    <row r="27" spans="1:11" x14ac:dyDescent="0.2">
      <c r="A27" s="489"/>
      <c r="B27" s="3" t="s">
        <v>14</v>
      </c>
      <c r="C27" s="206">
        <v>100</v>
      </c>
      <c r="D27" s="208">
        <v>5</v>
      </c>
      <c r="E27" s="327">
        <f t="shared" si="3"/>
        <v>5</v>
      </c>
      <c r="F27" s="276">
        <v>20</v>
      </c>
      <c r="G27" s="330">
        <f t="shared" si="1"/>
        <v>108.33333333333333</v>
      </c>
      <c r="H27" s="290">
        <v>140</v>
      </c>
      <c r="I27" s="318">
        <f t="shared" si="4"/>
        <v>-0.85714285714285721</v>
      </c>
      <c r="J27" s="509"/>
      <c r="K27" s="512"/>
    </row>
    <row r="28" spans="1:11" x14ac:dyDescent="0.2">
      <c r="A28" s="489"/>
      <c r="B28" s="3" t="s">
        <v>12</v>
      </c>
      <c r="C28" s="206">
        <v>100</v>
      </c>
      <c r="D28" s="208">
        <v>5</v>
      </c>
      <c r="E28" s="327">
        <f t="shared" si="3"/>
        <v>5</v>
      </c>
      <c r="F28" s="276">
        <v>20</v>
      </c>
      <c r="G28" s="330">
        <f t="shared" si="1"/>
        <v>108.33333333333333</v>
      </c>
      <c r="H28" s="290">
        <v>210</v>
      </c>
      <c r="I28" s="318">
        <f t="shared" si="4"/>
        <v>-0.90476190476190477</v>
      </c>
      <c r="J28" s="509"/>
      <c r="K28" s="512"/>
    </row>
    <row r="29" spans="1:11" ht="15.75" thickBot="1" x14ac:dyDescent="0.25">
      <c r="A29" s="490"/>
      <c r="B29" s="302" t="s">
        <v>99</v>
      </c>
      <c r="C29" s="303">
        <v>100</v>
      </c>
      <c r="D29" s="304">
        <v>5</v>
      </c>
      <c r="E29" s="328">
        <f t="shared" si="3"/>
        <v>5</v>
      </c>
      <c r="F29" s="305">
        <v>20</v>
      </c>
      <c r="G29" s="331">
        <f t="shared" si="1"/>
        <v>108.33333333333333</v>
      </c>
      <c r="H29" s="306">
        <v>80</v>
      </c>
      <c r="I29" s="319">
        <f>F29/H29-1</f>
        <v>-0.75</v>
      </c>
      <c r="J29" s="510"/>
      <c r="K29" s="513"/>
    </row>
    <row r="30" spans="1:11" ht="15.75" thickBot="1" x14ac:dyDescent="0.25">
      <c r="A30" s="307"/>
      <c r="B30" s="308"/>
      <c r="C30" s="309">
        <f>SUM(C22:C29)</f>
        <v>800</v>
      </c>
      <c r="D30" s="310"/>
      <c r="E30" s="311">
        <f>SUM(E22:E29)</f>
        <v>40</v>
      </c>
      <c r="F30" s="312"/>
      <c r="G30" s="332">
        <f>SUM(G22:G29)</f>
        <v>866.66666666666674</v>
      </c>
      <c r="H30" s="313"/>
      <c r="I30" s="322"/>
      <c r="J30" s="313"/>
      <c r="K30" s="286"/>
    </row>
    <row r="31" spans="1:11" ht="14.25" customHeight="1" x14ac:dyDescent="0.2">
      <c r="A31" s="488" t="s">
        <v>96</v>
      </c>
      <c r="B31" s="298" t="s">
        <v>47</v>
      </c>
      <c r="C31" s="299">
        <v>100</v>
      </c>
      <c r="D31" s="207">
        <v>5</v>
      </c>
      <c r="E31" s="326">
        <f>C31/F31</f>
        <v>4</v>
      </c>
      <c r="F31" s="300">
        <v>25</v>
      </c>
      <c r="G31" s="329">
        <f t="shared" si="1"/>
        <v>86.666666666666671</v>
      </c>
      <c r="H31" s="301">
        <v>180</v>
      </c>
      <c r="I31" s="320">
        <f>F31/H31-1</f>
        <v>-0.86111111111111116</v>
      </c>
      <c r="J31" s="508">
        <v>0</v>
      </c>
      <c r="K31" s="511"/>
    </row>
    <row r="32" spans="1:11" x14ac:dyDescent="0.2">
      <c r="A32" s="489"/>
      <c r="B32" s="3" t="s">
        <v>10</v>
      </c>
      <c r="C32" s="206">
        <v>100</v>
      </c>
      <c r="D32" s="208">
        <v>5</v>
      </c>
      <c r="E32" s="327">
        <f t="shared" ref="E32:E39" si="5">C32/F32</f>
        <v>4</v>
      </c>
      <c r="F32" s="276">
        <v>25</v>
      </c>
      <c r="G32" s="330">
        <f t="shared" si="1"/>
        <v>86.666666666666671</v>
      </c>
      <c r="H32" s="290">
        <v>350</v>
      </c>
      <c r="I32" s="318">
        <f>F32/H32-1</f>
        <v>-0.9285714285714286</v>
      </c>
      <c r="J32" s="509"/>
      <c r="K32" s="512"/>
    </row>
    <row r="33" spans="1:11" x14ac:dyDescent="0.2">
      <c r="A33" s="489"/>
      <c r="B33" s="3" t="s">
        <v>22</v>
      </c>
      <c r="C33" s="206">
        <v>100</v>
      </c>
      <c r="D33" s="208">
        <v>5</v>
      </c>
      <c r="E33" s="327">
        <f t="shared" si="5"/>
        <v>4</v>
      </c>
      <c r="F33" s="276">
        <v>25</v>
      </c>
      <c r="G33" s="330">
        <f t="shared" si="1"/>
        <v>86.666666666666671</v>
      </c>
      <c r="H33" s="290">
        <v>265</v>
      </c>
      <c r="I33" s="318">
        <f t="shared" ref="I33:I38" si="6">F33/H33-1</f>
        <v>-0.90566037735849059</v>
      </c>
      <c r="J33" s="509"/>
      <c r="K33" s="512"/>
    </row>
    <row r="34" spans="1:11" x14ac:dyDescent="0.2">
      <c r="A34" s="489"/>
      <c r="B34" s="3" t="s">
        <v>49</v>
      </c>
      <c r="C34" s="206">
        <v>100</v>
      </c>
      <c r="D34" s="208">
        <v>5</v>
      </c>
      <c r="E34" s="327">
        <f t="shared" si="5"/>
        <v>0.33333333333333331</v>
      </c>
      <c r="F34" s="276">
        <v>300</v>
      </c>
      <c r="G34" s="330">
        <f t="shared" si="1"/>
        <v>7.2222222222222214</v>
      </c>
      <c r="H34" s="290">
        <v>300</v>
      </c>
      <c r="I34" s="318">
        <f t="shared" si="6"/>
        <v>0</v>
      </c>
      <c r="J34" s="509"/>
      <c r="K34" s="512"/>
    </row>
    <row r="35" spans="1:11" x14ac:dyDescent="0.2">
      <c r="A35" s="489"/>
      <c r="B35" s="3" t="s">
        <v>13</v>
      </c>
      <c r="C35" s="206">
        <v>100</v>
      </c>
      <c r="D35" s="208">
        <v>5</v>
      </c>
      <c r="E35" s="327">
        <f t="shared" si="5"/>
        <v>4</v>
      </c>
      <c r="F35" s="276">
        <v>25</v>
      </c>
      <c r="G35" s="330">
        <f t="shared" si="1"/>
        <v>86.666666666666671</v>
      </c>
      <c r="H35" s="290">
        <v>120</v>
      </c>
      <c r="I35" s="318">
        <f t="shared" si="6"/>
        <v>-0.79166666666666663</v>
      </c>
      <c r="J35" s="509"/>
      <c r="K35" s="512"/>
    </row>
    <row r="36" spans="1:11" x14ac:dyDescent="0.2">
      <c r="A36" s="489"/>
      <c r="B36" s="3" t="s">
        <v>48</v>
      </c>
      <c r="C36" s="206">
        <v>100</v>
      </c>
      <c r="D36" s="208">
        <v>5</v>
      </c>
      <c r="E36" s="327">
        <f t="shared" si="5"/>
        <v>4</v>
      </c>
      <c r="F36" s="276">
        <v>25</v>
      </c>
      <c r="G36" s="330">
        <f t="shared" si="1"/>
        <v>86.666666666666671</v>
      </c>
      <c r="H36" s="290">
        <v>230</v>
      </c>
      <c r="I36" s="318">
        <f t="shared" si="6"/>
        <v>-0.89130434782608692</v>
      </c>
      <c r="J36" s="509"/>
      <c r="K36" s="512"/>
    </row>
    <row r="37" spans="1:11" x14ac:dyDescent="0.2">
      <c r="A37" s="489"/>
      <c r="B37" s="3" t="s">
        <v>50</v>
      </c>
      <c r="C37" s="206">
        <v>100</v>
      </c>
      <c r="D37" s="208">
        <v>5</v>
      </c>
      <c r="E37" s="327">
        <f t="shared" si="5"/>
        <v>4</v>
      </c>
      <c r="F37" s="276">
        <v>25</v>
      </c>
      <c r="G37" s="330">
        <f t="shared" si="1"/>
        <v>86.666666666666671</v>
      </c>
      <c r="H37" s="290">
        <v>250</v>
      </c>
      <c r="I37" s="318">
        <f t="shared" si="6"/>
        <v>-0.9</v>
      </c>
      <c r="J37" s="509"/>
      <c r="K37" s="512"/>
    </row>
    <row r="38" spans="1:11" x14ac:dyDescent="0.2">
      <c r="A38" s="489"/>
      <c r="B38" s="3" t="s">
        <v>12</v>
      </c>
      <c r="C38" s="206">
        <v>100</v>
      </c>
      <c r="D38" s="208">
        <v>5</v>
      </c>
      <c r="E38" s="327">
        <f t="shared" si="5"/>
        <v>4</v>
      </c>
      <c r="F38" s="276">
        <v>25</v>
      </c>
      <c r="G38" s="330">
        <f t="shared" si="1"/>
        <v>86.666666666666671</v>
      </c>
      <c r="H38" s="290">
        <v>210</v>
      </c>
      <c r="I38" s="318">
        <f t="shared" si="6"/>
        <v>-0.88095238095238093</v>
      </c>
      <c r="J38" s="509"/>
      <c r="K38" s="512"/>
    </row>
    <row r="39" spans="1:11" ht="15.75" thickBot="1" x14ac:dyDescent="0.25">
      <c r="A39" s="490"/>
      <c r="B39" s="302" t="s">
        <v>99</v>
      </c>
      <c r="C39" s="303">
        <v>100</v>
      </c>
      <c r="D39" s="304">
        <v>5</v>
      </c>
      <c r="E39" s="328">
        <f t="shared" si="5"/>
        <v>4</v>
      </c>
      <c r="F39" s="305">
        <v>25</v>
      </c>
      <c r="G39" s="331">
        <f t="shared" si="1"/>
        <v>86.666666666666671</v>
      </c>
      <c r="H39" s="306">
        <v>80</v>
      </c>
      <c r="I39" s="319">
        <f>F39/H39-1</f>
        <v>-0.6875</v>
      </c>
      <c r="J39" s="510"/>
      <c r="K39" s="513"/>
    </row>
    <row r="40" spans="1:11" ht="15.75" thickBot="1" x14ac:dyDescent="0.25">
      <c r="A40" s="291"/>
      <c r="B40" s="292"/>
      <c r="C40" s="293">
        <f>SUM(C31:C39)</f>
        <v>900</v>
      </c>
      <c r="D40" s="294"/>
      <c r="E40" s="295">
        <f>SUM(E31:E39)</f>
        <v>32.333333333333336</v>
      </c>
      <c r="F40" s="296"/>
      <c r="G40" s="333">
        <f>SUM(G31:G39)</f>
        <v>700.55555555555554</v>
      </c>
      <c r="H40" s="297"/>
      <c r="I40" s="297"/>
      <c r="J40" s="297"/>
      <c r="K40" s="287"/>
    </row>
    <row r="41" spans="1:11" ht="15.75" thickBot="1" x14ac:dyDescent="0.3">
      <c r="A41" s="277"/>
      <c r="B41" s="278" t="s">
        <v>19</v>
      </c>
      <c r="C41" s="288">
        <f>SUM(C21,C30,C40)</f>
        <v>2900</v>
      </c>
      <c r="D41" s="288"/>
      <c r="E41" s="279">
        <f>E40+E30+E21</f>
        <v>93.722222222222229</v>
      </c>
      <c r="F41" s="288"/>
      <c r="G41" s="334">
        <f>SUM(G40+G30+G21)</f>
        <v>2030.648148148148</v>
      </c>
      <c r="H41" s="288"/>
      <c r="I41" s="288"/>
      <c r="J41" s="279">
        <f>SUM(J9:J40)</f>
        <v>0</v>
      </c>
      <c r="K41" s="289"/>
    </row>
    <row r="42" spans="1:11" x14ac:dyDescent="0.25">
      <c r="A42" s="185"/>
      <c r="B42" s="79"/>
      <c r="C42" s="186"/>
      <c r="D42" s="187"/>
      <c r="E42" s="192"/>
      <c r="F42" s="192"/>
      <c r="G42" s="193"/>
      <c r="H42" s="79"/>
    </row>
    <row r="43" spans="1:11" ht="25.35" customHeight="1" thickBot="1" x14ac:dyDescent="0.25">
      <c r="A43" s="474" t="s">
        <v>152</v>
      </c>
      <c r="B43" s="474"/>
      <c r="C43" s="474"/>
      <c r="D43" s="474"/>
      <c r="E43" s="474"/>
      <c r="F43" s="474"/>
      <c r="G43" s="474"/>
      <c r="H43" s="474"/>
    </row>
    <row r="44" spans="1:11" ht="182.25" customHeight="1" thickBot="1" x14ac:dyDescent="0.3">
      <c r="A44" s="185"/>
      <c r="B44" s="72" t="s">
        <v>20</v>
      </c>
      <c r="C44" s="335" t="s">
        <v>147</v>
      </c>
      <c r="D44" s="335" t="s">
        <v>148</v>
      </c>
      <c r="E44" s="336" t="s">
        <v>149</v>
      </c>
      <c r="F44" s="336" t="s">
        <v>150</v>
      </c>
      <c r="G44" s="337" t="s">
        <v>151</v>
      </c>
      <c r="H44" s="209" t="s">
        <v>104</v>
      </c>
    </row>
    <row r="45" spans="1:11" s="241" customFormat="1" ht="12" thickBot="1" x14ac:dyDescent="0.25">
      <c r="A45" s="234"/>
      <c r="B45" s="235">
        <v>1</v>
      </c>
      <c r="C45" s="236">
        <v>2</v>
      </c>
      <c r="D45" s="237">
        <v>3</v>
      </c>
      <c r="E45" s="238">
        <v>4</v>
      </c>
      <c r="F45" s="238">
        <v>5</v>
      </c>
      <c r="G45" s="236">
        <v>6</v>
      </c>
      <c r="H45" s="239">
        <v>7</v>
      </c>
      <c r="I45" s="240"/>
    </row>
    <row r="46" spans="1:11" ht="15.75" thickBot="1" x14ac:dyDescent="0.3">
      <c r="A46" s="185"/>
      <c r="B46" s="212" t="s">
        <v>93</v>
      </c>
      <c r="C46" s="214" t="s">
        <v>106</v>
      </c>
      <c r="D46" s="215">
        <v>5</v>
      </c>
      <c r="E46" s="216">
        <v>1</v>
      </c>
      <c r="F46" s="215">
        <v>8</v>
      </c>
      <c r="G46" s="217">
        <f>D46*F46*E46*52/12</f>
        <v>173.33333333333334</v>
      </c>
      <c r="H46" s="210">
        <v>0</v>
      </c>
    </row>
    <row r="47" spans="1:11" ht="15.75" thickBot="1" x14ac:dyDescent="0.3">
      <c r="A47" s="185"/>
      <c r="B47" s="213" t="s">
        <v>96</v>
      </c>
      <c r="C47" s="218" t="s">
        <v>106</v>
      </c>
      <c r="D47" s="219">
        <v>5</v>
      </c>
      <c r="E47" s="220">
        <v>1</v>
      </c>
      <c r="F47" s="219">
        <v>8</v>
      </c>
      <c r="G47" s="221">
        <f>D47*F47*E47*52/12</f>
        <v>173.33333333333334</v>
      </c>
      <c r="H47" s="211">
        <v>0</v>
      </c>
    </row>
    <row r="48" spans="1:11" ht="15.75" thickBot="1" x14ac:dyDescent="0.3">
      <c r="A48" s="185"/>
      <c r="B48" s="60" t="s">
        <v>19</v>
      </c>
      <c r="C48" s="61"/>
      <c r="D48" s="61"/>
      <c r="E48" s="338">
        <f>SUM(E46:E47)</f>
        <v>2</v>
      </c>
      <c r="F48" s="338">
        <f>SUM(F46:F47)</f>
        <v>16</v>
      </c>
      <c r="G48" s="339">
        <f>SUM(G46:G47)</f>
        <v>346.66666666666669</v>
      </c>
      <c r="H48" s="340">
        <f>SUM(H46:H47)</f>
        <v>0</v>
      </c>
    </row>
    <row r="49" spans="1:9" x14ac:dyDescent="0.25">
      <c r="A49" s="185"/>
      <c r="B49" s="194"/>
      <c r="C49" s="195"/>
      <c r="D49" s="187"/>
      <c r="E49" s="196"/>
      <c r="F49" s="196"/>
      <c r="G49" s="197"/>
      <c r="H49" s="79"/>
    </row>
    <row r="50" spans="1:9" ht="33.75" customHeight="1" thickBot="1" x14ac:dyDescent="0.25">
      <c r="A50" s="474" t="s">
        <v>155</v>
      </c>
      <c r="B50" s="474"/>
      <c r="C50" s="474"/>
      <c r="D50" s="474"/>
      <c r="E50" s="474"/>
      <c r="F50" s="474"/>
      <c r="G50" s="474"/>
      <c r="H50" s="474"/>
    </row>
    <row r="51" spans="1:9" ht="155.25" customHeight="1" thickBot="1" x14ac:dyDescent="0.3">
      <c r="A51" s="185"/>
      <c r="B51" s="58" t="s">
        <v>20</v>
      </c>
      <c r="C51" s="341" t="s">
        <v>159</v>
      </c>
      <c r="D51" s="342" t="s">
        <v>160</v>
      </c>
      <c r="E51" s="62" t="s">
        <v>107</v>
      </c>
      <c r="F51" s="343" t="s">
        <v>161</v>
      </c>
      <c r="G51" s="59" t="s">
        <v>108</v>
      </c>
      <c r="H51" s="79"/>
      <c r="I51" s="347"/>
    </row>
    <row r="52" spans="1:9" s="241" customFormat="1" ht="9.75" customHeight="1" thickBot="1" x14ac:dyDescent="0.25">
      <c r="A52" s="234"/>
      <c r="B52" s="242">
        <v>1</v>
      </c>
      <c r="C52" s="236">
        <v>2</v>
      </c>
      <c r="D52" s="237">
        <v>3</v>
      </c>
      <c r="E52" s="237">
        <v>4</v>
      </c>
      <c r="F52" s="2">
        <v>5</v>
      </c>
      <c r="G52" s="243">
        <v>6</v>
      </c>
      <c r="H52" s="244"/>
      <c r="I52" s="348"/>
    </row>
    <row r="53" spans="1:9" x14ac:dyDescent="0.25">
      <c r="A53" s="185"/>
      <c r="B53" s="63" t="s">
        <v>93</v>
      </c>
      <c r="C53" s="222">
        <v>100</v>
      </c>
      <c r="D53" s="207">
        <v>5</v>
      </c>
      <c r="E53" s="64">
        <v>1</v>
      </c>
      <c r="F53" s="224">
        <f>D53*E53*52/12</f>
        <v>21.666666666666668</v>
      </c>
      <c r="G53" s="65">
        <v>0</v>
      </c>
      <c r="H53" s="79"/>
      <c r="I53" s="347"/>
    </row>
    <row r="54" spans="1:9" x14ac:dyDescent="0.25">
      <c r="A54" s="185"/>
      <c r="B54" s="66" t="s">
        <v>95</v>
      </c>
      <c r="C54" s="223">
        <v>100</v>
      </c>
      <c r="D54" s="208">
        <v>5</v>
      </c>
      <c r="E54" s="67">
        <v>1</v>
      </c>
      <c r="F54" s="225">
        <f>D54*E54*52/12</f>
        <v>21.666666666666668</v>
      </c>
      <c r="G54" s="68">
        <v>0</v>
      </c>
      <c r="H54" s="79"/>
      <c r="I54" s="49"/>
    </row>
    <row r="55" spans="1:9" x14ac:dyDescent="0.25">
      <c r="A55" s="185"/>
      <c r="B55" s="66" t="s">
        <v>96</v>
      </c>
      <c r="C55" s="223">
        <v>100</v>
      </c>
      <c r="D55" s="208">
        <v>5</v>
      </c>
      <c r="E55" s="67">
        <v>1</v>
      </c>
      <c r="F55" s="225">
        <f>D55*E55*52/12</f>
        <v>21.666666666666668</v>
      </c>
      <c r="G55" s="68">
        <v>0</v>
      </c>
      <c r="H55" s="79"/>
      <c r="I55" s="49"/>
    </row>
    <row r="56" spans="1:9" ht="15.75" thickBot="1" x14ac:dyDescent="0.3">
      <c r="A56" s="185"/>
      <c r="B56" s="69" t="s">
        <v>19</v>
      </c>
      <c r="C56" s="344">
        <f>SUM(C53:C55)</f>
        <v>300</v>
      </c>
      <c r="D56" s="57"/>
      <c r="E56" s="345">
        <f>SUM(E53:E55)</f>
        <v>3</v>
      </c>
      <c r="F56" s="339">
        <f>SUM(F53:F55)</f>
        <v>65</v>
      </c>
      <c r="G56" s="346">
        <f>SUM(G53:G55)</f>
        <v>0</v>
      </c>
      <c r="H56" s="79"/>
      <c r="I56" s="49"/>
    </row>
    <row r="57" spans="1:9" ht="79.5" customHeight="1" thickBot="1" x14ac:dyDescent="0.3">
      <c r="A57" s="185"/>
      <c r="B57" s="475" t="s">
        <v>158</v>
      </c>
      <c r="C57" s="476"/>
      <c r="D57" s="476"/>
      <c r="E57" s="477"/>
      <c r="F57" s="70">
        <f>C56/E56</f>
        <v>100</v>
      </c>
      <c r="G57" s="71"/>
      <c r="H57" s="79"/>
      <c r="I57" s="49"/>
    </row>
    <row r="58" spans="1:9" x14ac:dyDescent="0.25">
      <c r="A58" s="185"/>
      <c r="B58" s="194"/>
      <c r="C58" s="195"/>
      <c r="D58" s="187"/>
      <c r="E58" s="196"/>
      <c r="F58" s="196"/>
      <c r="G58" s="197"/>
      <c r="H58" s="79"/>
    </row>
    <row r="59" spans="1:9" ht="34.5" customHeight="1" thickBot="1" x14ac:dyDescent="0.25">
      <c r="A59" s="492" t="s">
        <v>168</v>
      </c>
      <c r="B59" s="474"/>
      <c r="C59" s="474"/>
      <c r="D59" s="474"/>
      <c r="E59" s="474"/>
      <c r="F59" s="474"/>
      <c r="G59" s="474"/>
      <c r="H59" s="474"/>
    </row>
    <row r="60" spans="1:9" ht="150.75" customHeight="1" thickBot="1" x14ac:dyDescent="0.3">
      <c r="A60" s="185"/>
      <c r="B60" s="72" t="s">
        <v>20</v>
      </c>
      <c r="C60" s="353" t="s">
        <v>163</v>
      </c>
      <c r="D60" s="353" t="s">
        <v>164</v>
      </c>
      <c r="E60" s="354" t="s">
        <v>165</v>
      </c>
      <c r="F60" s="355" t="s">
        <v>166</v>
      </c>
      <c r="G60" s="356" t="s">
        <v>167</v>
      </c>
      <c r="H60" s="59" t="s">
        <v>105</v>
      </c>
      <c r="I60" s="49"/>
    </row>
    <row r="61" spans="1:9" s="241" customFormat="1" ht="9.75" customHeight="1" thickBot="1" x14ac:dyDescent="0.25">
      <c r="A61" s="234"/>
      <c r="B61" s="235">
        <v>1</v>
      </c>
      <c r="C61" s="245">
        <v>2</v>
      </c>
      <c r="D61" s="246">
        <v>3</v>
      </c>
      <c r="E61" s="247">
        <v>4</v>
      </c>
      <c r="F61" s="247">
        <v>5</v>
      </c>
      <c r="G61" s="248">
        <v>6</v>
      </c>
      <c r="H61" s="249">
        <v>7</v>
      </c>
    </row>
    <row r="62" spans="1:9" x14ac:dyDescent="0.25">
      <c r="A62" s="185"/>
      <c r="B62" s="63" t="s">
        <v>93</v>
      </c>
      <c r="C62" s="226" t="s">
        <v>162</v>
      </c>
      <c r="D62" s="227">
        <v>7</v>
      </c>
      <c r="E62" s="228">
        <v>1</v>
      </c>
      <c r="F62" s="229">
        <v>4</v>
      </c>
      <c r="G62" s="230">
        <f>D62*F62*E62*52/12</f>
        <v>121.33333333333333</v>
      </c>
      <c r="H62" s="73">
        <v>0</v>
      </c>
      <c r="I62" s="49"/>
    </row>
    <row r="63" spans="1:9" ht="15.75" thickBot="1" x14ac:dyDescent="0.3">
      <c r="A63" s="185"/>
      <c r="B63" s="66" t="s">
        <v>96</v>
      </c>
      <c r="C63" s="226" t="s">
        <v>162</v>
      </c>
      <c r="D63" s="231">
        <v>7</v>
      </c>
      <c r="E63" s="232">
        <v>1</v>
      </c>
      <c r="F63" s="233">
        <v>4</v>
      </c>
      <c r="G63" s="230">
        <f>D63*F63*E63*52/12</f>
        <v>121.33333333333333</v>
      </c>
      <c r="H63" s="74">
        <v>0</v>
      </c>
      <c r="I63" s="49"/>
    </row>
    <row r="64" spans="1:9" ht="15.75" thickBot="1" x14ac:dyDescent="0.3">
      <c r="A64" s="185"/>
      <c r="B64" s="75" t="s">
        <v>19</v>
      </c>
      <c r="C64" s="76"/>
      <c r="D64" s="76"/>
      <c r="E64" s="350">
        <f>SUM(E62:E63)</f>
        <v>2</v>
      </c>
      <c r="F64" s="349"/>
      <c r="G64" s="351">
        <f>SUM(G62:G63)</f>
        <v>242.66666666666666</v>
      </c>
      <c r="H64" s="352">
        <f>SUM(H62:H63)</f>
        <v>0</v>
      </c>
      <c r="I64" s="49"/>
    </row>
    <row r="65" spans="1:9" x14ac:dyDescent="0.25">
      <c r="A65" s="185"/>
      <c r="B65" s="194"/>
      <c r="C65" s="195"/>
      <c r="D65" s="187"/>
      <c r="E65" s="196"/>
      <c r="F65" s="196"/>
      <c r="G65" s="197"/>
      <c r="H65" s="79"/>
    </row>
    <row r="66" spans="1:9" ht="15.75" thickBot="1" x14ac:dyDescent="0.25">
      <c r="A66" s="478" t="s">
        <v>21</v>
      </c>
      <c r="B66" s="478"/>
      <c r="C66" s="478"/>
      <c r="D66" s="187"/>
      <c r="E66" s="196"/>
      <c r="F66" s="196"/>
      <c r="G66" s="197"/>
      <c r="H66" s="79"/>
      <c r="I66" s="77"/>
    </row>
    <row r="67" spans="1:9" ht="36.75" customHeight="1" x14ac:dyDescent="0.25">
      <c r="A67" s="468" t="s">
        <v>144</v>
      </c>
      <c r="B67" s="469"/>
      <c r="C67" s="469"/>
      <c r="D67" s="469"/>
      <c r="E67" s="469"/>
      <c r="F67" s="469"/>
      <c r="G67" s="470"/>
      <c r="H67" s="79"/>
      <c r="I67" s="77"/>
    </row>
    <row r="68" spans="1:9" ht="12.75" customHeight="1" x14ac:dyDescent="0.2">
      <c r="A68" s="462" t="s">
        <v>136</v>
      </c>
      <c r="B68" s="463"/>
      <c r="C68" s="463"/>
      <c r="D68" s="463"/>
      <c r="E68" s="463"/>
      <c r="F68" s="463"/>
      <c r="G68" s="464"/>
      <c r="H68" s="79"/>
    </row>
    <row r="69" spans="1:9" ht="15" customHeight="1" x14ac:dyDescent="0.2">
      <c r="A69" s="462" t="s">
        <v>137</v>
      </c>
      <c r="B69" s="463"/>
      <c r="C69" s="463"/>
      <c r="D69" s="463"/>
      <c r="E69" s="463"/>
      <c r="F69" s="463"/>
      <c r="G69" s="464"/>
      <c r="H69" s="79"/>
    </row>
    <row r="70" spans="1:9" ht="12.75" customHeight="1" x14ac:dyDescent="0.2">
      <c r="A70" s="465" t="s">
        <v>138</v>
      </c>
      <c r="B70" s="466"/>
      <c r="C70" s="466"/>
      <c r="D70" s="466"/>
      <c r="E70" s="466"/>
      <c r="F70" s="466"/>
      <c r="G70" s="467"/>
      <c r="H70" s="79"/>
    </row>
    <row r="71" spans="1:9" ht="14.25" customHeight="1" x14ac:dyDescent="0.2">
      <c r="A71" s="465" t="s">
        <v>145</v>
      </c>
      <c r="B71" s="466"/>
      <c r="C71" s="466"/>
      <c r="D71" s="466"/>
      <c r="E71" s="466"/>
      <c r="F71" s="466"/>
      <c r="G71" s="467"/>
      <c r="H71" s="79"/>
    </row>
    <row r="72" spans="1:9" ht="30.75" customHeight="1" x14ac:dyDescent="0.2">
      <c r="A72" s="471" t="s">
        <v>139</v>
      </c>
      <c r="B72" s="472"/>
      <c r="C72" s="472"/>
      <c r="D72" s="472"/>
      <c r="E72" s="472"/>
      <c r="F72" s="472"/>
      <c r="G72" s="473"/>
      <c r="H72" s="79"/>
    </row>
    <row r="73" spans="1:9" ht="30" customHeight="1" x14ac:dyDescent="0.2">
      <c r="A73" s="465" t="s">
        <v>140</v>
      </c>
      <c r="B73" s="466"/>
      <c r="C73" s="466"/>
      <c r="D73" s="466"/>
      <c r="E73" s="466"/>
      <c r="F73" s="466"/>
      <c r="G73" s="467"/>
      <c r="H73" s="79"/>
    </row>
    <row r="74" spans="1:9" ht="23.25" customHeight="1" x14ac:dyDescent="0.2">
      <c r="A74" s="471" t="s">
        <v>141</v>
      </c>
      <c r="B74" s="472"/>
      <c r="C74" s="472"/>
      <c r="D74" s="472"/>
      <c r="E74" s="472"/>
      <c r="F74" s="472"/>
      <c r="G74" s="473"/>
      <c r="H74" s="79"/>
    </row>
    <row r="75" spans="1:9" ht="14.65" customHeight="1" x14ac:dyDescent="0.2">
      <c r="A75" s="465" t="s">
        <v>142</v>
      </c>
      <c r="B75" s="466"/>
      <c r="C75" s="466"/>
      <c r="D75" s="466"/>
      <c r="E75" s="466"/>
      <c r="F75" s="466"/>
      <c r="G75" s="467"/>
      <c r="H75" s="79"/>
    </row>
    <row r="76" spans="1:9" ht="23.25" customHeight="1" x14ac:dyDescent="0.2">
      <c r="A76" s="471" t="s">
        <v>143</v>
      </c>
      <c r="B76" s="472"/>
      <c r="C76" s="472"/>
      <c r="D76" s="472"/>
      <c r="E76" s="472"/>
      <c r="F76" s="472"/>
      <c r="G76" s="473"/>
      <c r="H76" s="79"/>
    </row>
    <row r="77" spans="1:9" ht="14.65" customHeight="1" x14ac:dyDescent="0.2">
      <c r="A77" s="465" t="s">
        <v>146</v>
      </c>
      <c r="B77" s="466"/>
      <c r="C77" s="466"/>
      <c r="D77" s="466"/>
      <c r="E77" s="466"/>
      <c r="F77" s="466"/>
      <c r="G77" s="467"/>
      <c r="H77" s="79"/>
    </row>
    <row r="78" spans="1:9" ht="52.5" customHeight="1" thickBot="1" x14ac:dyDescent="0.25">
      <c r="A78" s="456" t="s">
        <v>156</v>
      </c>
      <c r="B78" s="457"/>
      <c r="C78" s="457"/>
      <c r="D78" s="457"/>
      <c r="E78" s="457"/>
      <c r="F78" s="457"/>
      <c r="G78" s="458"/>
      <c r="H78" s="79"/>
    </row>
    <row r="79" spans="1:9" ht="30" customHeight="1" x14ac:dyDescent="0.25">
      <c r="A79" s="468" t="s">
        <v>153</v>
      </c>
      <c r="B79" s="469"/>
      <c r="C79" s="469"/>
      <c r="D79" s="469"/>
      <c r="E79" s="469"/>
      <c r="F79" s="469"/>
      <c r="G79" s="470"/>
      <c r="H79" s="79"/>
      <c r="I79" s="78"/>
    </row>
    <row r="80" spans="1:9" ht="12.75" customHeight="1" x14ac:dyDescent="0.2">
      <c r="A80" s="462" t="s">
        <v>136</v>
      </c>
      <c r="B80" s="463"/>
      <c r="C80" s="463"/>
      <c r="D80" s="463"/>
      <c r="E80" s="463"/>
      <c r="F80" s="463"/>
      <c r="G80" s="464"/>
      <c r="H80" s="79"/>
      <c r="I80" s="78"/>
    </row>
    <row r="81" spans="1:8" ht="14.1" customHeight="1" x14ac:dyDescent="0.2">
      <c r="A81" s="465" t="s">
        <v>169</v>
      </c>
      <c r="B81" s="466"/>
      <c r="C81" s="466"/>
      <c r="D81" s="466"/>
      <c r="E81" s="466"/>
      <c r="F81" s="466"/>
      <c r="G81" s="467"/>
      <c r="H81" s="79"/>
    </row>
    <row r="82" spans="1:8" ht="12.75" customHeight="1" x14ac:dyDescent="0.2">
      <c r="A82" s="465" t="s">
        <v>170</v>
      </c>
      <c r="B82" s="466"/>
      <c r="C82" s="466"/>
      <c r="D82" s="466"/>
      <c r="E82" s="466"/>
      <c r="F82" s="466"/>
      <c r="G82" s="467"/>
      <c r="H82" s="79"/>
    </row>
    <row r="83" spans="1:8" ht="27.6" customHeight="1" x14ac:dyDescent="0.2">
      <c r="A83" s="465" t="s">
        <v>171</v>
      </c>
      <c r="B83" s="466"/>
      <c r="C83" s="466"/>
      <c r="D83" s="466"/>
      <c r="E83" s="466"/>
      <c r="F83" s="466"/>
      <c r="G83" s="467"/>
      <c r="H83" s="79"/>
    </row>
    <row r="84" spans="1:8" ht="30" customHeight="1" x14ac:dyDescent="0.2">
      <c r="A84" s="462" t="s">
        <v>172</v>
      </c>
      <c r="B84" s="463"/>
      <c r="C84" s="463"/>
      <c r="D84" s="463"/>
      <c r="E84" s="463"/>
      <c r="F84" s="463"/>
      <c r="G84" s="464"/>
      <c r="H84" s="79"/>
    </row>
    <row r="85" spans="1:8" ht="14.25" x14ac:dyDescent="0.2">
      <c r="A85" s="462" t="s">
        <v>173</v>
      </c>
      <c r="B85" s="463"/>
      <c r="C85" s="463"/>
      <c r="D85" s="463"/>
      <c r="E85" s="463"/>
      <c r="F85" s="463"/>
      <c r="G85" s="464"/>
      <c r="H85" s="79"/>
    </row>
    <row r="86" spans="1:8" ht="36" customHeight="1" thickBot="1" x14ac:dyDescent="0.25">
      <c r="A86" s="459" t="s">
        <v>174</v>
      </c>
      <c r="B86" s="460"/>
      <c r="C86" s="460"/>
      <c r="D86" s="460"/>
      <c r="E86" s="460"/>
      <c r="F86" s="460"/>
      <c r="G86" s="461"/>
      <c r="H86" s="79"/>
    </row>
    <row r="87" spans="1:8" ht="30.75" customHeight="1" x14ac:dyDescent="0.2">
      <c r="A87" s="496" t="s">
        <v>175</v>
      </c>
      <c r="B87" s="497"/>
      <c r="C87" s="497"/>
      <c r="D87" s="497"/>
      <c r="E87" s="497"/>
      <c r="F87" s="497"/>
      <c r="G87" s="498"/>
      <c r="H87" s="79"/>
    </row>
    <row r="88" spans="1:8" ht="14.25" x14ac:dyDescent="0.2">
      <c r="A88" s="479" t="s">
        <v>136</v>
      </c>
      <c r="B88" s="480"/>
      <c r="C88" s="480"/>
      <c r="D88" s="480"/>
      <c r="E88" s="480"/>
      <c r="F88" s="480"/>
      <c r="G88" s="481"/>
      <c r="H88" s="79"/>
    </row>
    <row r="89" spans="1:8" ht="14.25" x14ac:dyDescent="0.2">
      <c r="A89" s="493" t="s">
        <v>176</v>
      </c>
      <c r="B89" s="494"/>
      <c r="C89" s="494"/>
      <c r="D89" s="494"/>
      <c r="E89" s="494"/>
      <c r="F89" s="494"/>
      <c r="G89" s="495"/>
      <c r="H89" s="79"/>
    </row>
    <row r="90" spans="1:8" ht="14.25" x14ac:dyDescent="0.2">
      <c r="A90" s="479" t="s">
        <v>177</v>
      </c>
      <c r="B90" s="480"/>
      <c r="C90" s="480"/>
      <c r="D90" s="480"/>
      <c r="E90" s="480"/>
      <c r="F90" s="480"/>
      <c r="G90" s="481"/>
      <c r="H90" s="79"/>
    </row>
    <row r="91" spans="1:8" ht="14.1" customHeight="1" x14ac:dyDescent="0.2">
      <c r="A91" s="479" t="s">
        <v>178</v>
      </c>
      <c r="B91" s="480"/>
      <c r="C91" s="480"/>
      <c r="D91" s="480"/>
      <c r="E91" s="480"/>
      <c r="F91" s="480"/>
      <c r="G91" s="481"/>
      <c r="H91" s="79"/>
    </row>
    <row r="92" spans="1:8" ht="15" customHeight="1" x14ac:dyDescent="0.2">
      <c r="A92" s="479" t="s">
        <v>186</v>
      </c>
      <c r="B92" s="480"/>
      <c r="C92" s="480"/>
      <c r="D92" s="480"/>
      <c r="E92" s="480"/>
      <c r="F92" s="480"/>
      <c r="G92" s="481"/>
      <c r="H92" s="79"/>
    </row>
    <row r="93" spans="1:8" ht="33" customHeight="1" thickBot="1" x14ac:dyDescent="0.25">
      <c r="A93" s="482" t="s">
        <v>179</v>
      </c>
      <c r="B93" s="483"/>
      <c r="C93" s="483"/>
      <c r="D93" s="483"/>
      <c r="E93" s="483"/>
      <c r="F93" s="483"/>
      <c r="G93" s="484"/>
      <c r="H93" s="79"/>
    </row>
    <row r="94" spans="1:8" ht="32.25" customHeight="1" x14ac:dyDescent="0.25">
      <c r="A94" s="499" t="s">
        <v>180</v>
      </c>
      <c r="B94" s="500"/>
      <c r="C94" s="500"/>
      <c r="D94" s="500"/>
      <c r="E94" s="500"/>
      <c r="F94" s="500"/>
      <c r="G94" s="501"/>
      <c r="H94" s="79"/>
    </row>
    <row r="95" spans="1:8" ht="15" customHeight="1" x14ac:dyDescent="0.2">
      <c r="A95" s="462" t="s">
        <v>136</v>
      </c>
      <c r="B95" s="463"/>
      <c r="C95" s="463"/>
      <c r="D95" s="463"/>
      <c r="E95" s="463"/>
      <c r="F95" s="463"/>
      <c r="G95" s="464"/>
      <c r="H95" s="79"/>
    </row>
    <row r="96" spans="1:8" ht="14.65" customHeight="1" x14ac:dyDescent="0.2">
      <c r="A96" s="465" t="s">
        <v>181</v>
      </c>
      <c r="B96" s="466"/>
      <c r="C96" s="466"/>
      <c r="D96" s="466"/>
      <c r="E96" s="466"/>
      <c r="F96" s="466"/>
      <c r="G96" s="467"/>
      <c r="H96" s="79"/>
    </row>
    <row r="97" spans="1:9" ht="18" customHeight="1" x14ac:dyDescent="0.2">
      <c r="A97" s="462" t="s">
        <v>182</v>
      </c>
      <c r="B97" s="463"/>
      <c r="C97" s="463"/>
      <c r="D97" s="463"/>
      <c r="E97" s="463"/>
      <c r="F97" s="463"/>
      <c r="G97" s="464"/>
      <c r="H97" s="79"/>
    </row>
    <row r="98" spans="1:9" s="79" customFormat="1" ht="30.75" customHeight="1" x14ac:dyDescent="0.2">
      <c r="A98" s="502" t="s">
        <v>187</v>
      </c>
      <c r="B98" s="503"/>
      <c r="C98" s="503"/>
      <c r="D98" s="503"/>
      <c r="E98" s="503"/>
      <c r="F98" s="503"/>
      <c r="G98" s="504"/>
      <c r="I98" s="51"/>
    </row>
    <row r="99" spans="1:9" s="79" customFormat="1" ht="16.350000000000001" customHeight="1" x14ac:dyDescent="0.2">
      <c r="A99" s="505" t="s">
        <v>183</v>
      </c>
      <c r="B99" s="506"/>
      <c r="C99" s="506"/>
      <c r="D99" s="506"/>
      <c r="E99" s="506"/>
      <c r="F99" s="506"/>
      <c r="G99" s="507"/>
      <c r="I99" s="51"/>
    </row>
    <row r="100" spans="1:9" s="79" customFormat="1" ht="16.350000000000001" customHeight="1" x14ac:dyDescent="0.2">
      <c r="A100" s="505" t="s">
        <v>184</v>
      </c>
      <c r="B100" s="506"/>
      <c r="C100" s="506"/>
      <c r="D100" s="506"/>
      <c r="E100" s="506"/>
      <c r="F100" s="506"/>
      <c r="G100" s="507"/>
      <c r="I100" s="51"/>
    </row>
    <row r="101" spans="1:9" ht="36" customHeight="1" thickBot="1" x14ac:dyDescent="0.25">
      <c r="A101" s="456" t="s">
        <v>185</v>
      </c>
      <c r="B101" s="457"/>
      <c r="C101" s="457"/>
      <c r="D101" s="457"/>
      <c r="E101" s="457"/>
      <c r="F101" s="457"/>
      <c r="G101" s="458"/>
      <c r="H101" s="79"/>
    </row>
  </sheetData>
  <sheetProtection selectLockedCells="1"/>
  <mergeCells count="53">
    <mergeCell ref="J9:J20"/>
    <mergeCell ref="J22:J29"/>
    <mergeCell ref="J31:J39"/>
    <mergeCell ref="K9:K20"/>
    <mergeCell ref="K22:K29"/>
    <mergeCell ref="K31:K39"/>
    <mergeCell ref="A101:G101"/>
    <mergeCell ref="A94:G94"/>
    <mergeCell ref="A98:G98"/>
    <mergeCell ref="A99:G99"/>
    <mergeCell ref="A95:G95"/>
    <mergeCell ref="A96:G96"/>
    <mergeCell ref="A97:G97"/>
    <mergeCell ref="A100:G100"/>
    <mergeCell ref="A89:G89"/>
    <mergeCell ref="A88:G88"/>
    <mergeCell ref="A87:G87"/>
    <mergeCell ref="A82:G82"/>
    <mergeCell ref="A81:G81"/>
    <mergeCell ref="A91:G91"/>
    <mergeCell ref="A90:G90"/>
    <mergeCell ref="A92:G92"/>
    <mergeCell ref="A93:G93"/>
    <mergeCell ref="D1:G1"/>
    <mergeCell ref="D2:G2"/>
    <mergeCell ref="A6:G6"/>
    <mergeCell ref="A9:A20"/>
    <mergeCell ref="A4:G4"/>
    <mergeCell ref="A74:G74"/>
    <mergeCell ref="A75:G75"/>
    <mergeCell ref="A22:A29"/>
    <mergeCell ref="A31:A39"/>
    <mergeCell ref="A68:G68"/>
    <mergeCell ref="A43:H43"/>
    <mergeCell ref="A59:H59"/>
    <mergeCell ref="A50:H50"/>
    <mergeCell ref="B57:E57"/>
    <mergeCell ref="A70:G70"/>
    <mergeCell ref="A66:C66"/>
    <mergeCell ref="A67:G67"/>
    <mergeCell ref="A69:G69"/>
    <mergeCell ref="A73:G73"/>
    <mergeCell ref="A72:G72"/>
    <mergeCell ref="A71:G71"/>
    <mergeCell ref="A76:G76"/>
    <mergeCell ref="A77:G77"/>
    <mergeCell ref="A78:G78"/>
    <mergeCell ref="A86:G86"/>
    <mergeCell ref="A85:G85"/>
    <mergeCell ref="A84:G84"/>
    <mergeCell ref="A83:G83"/>
    <mergeCell ref="A79:G79"/>
    <mergeCell ref="A80:G80"/>
  </mergeCells>
  <phoneticPr fontId="27" type="noConversion"/>
  <conditionalFormatting sqref="I9:I39">
    <cfRule type="cellIs" dxfId="1" priority="1" operator="lessThan">
      <formula>-15%</formula>
    </cfRule>
    <cfRule type="cellIs" dxfId="0" priority="3" operator="greaterThan">
      <formula>0%</formula>
    </cfRule>
  </conditionalFormatting>
  <pageMargins left="0.9055118110236221" right="0" top="0.55118110236220474" bottom="0.55118110236220474" header="0.31496062992125984" footer="0.31496062992125984"/>
  <pageSetup paperSize="9" orientation="landscape" r:id="rId1"/>
  <ignoredErrors>
    <ignoredError sqref="D48 G49:H49 D64 F65:G65"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100"/>
  <sheetViews>
    <sheetView tabSelected="1" topLeftCell="A33" workbookViewId="0">
      <selection activeCell="A65" sqref="A65:XFD65"/>
    </sheetView>
  </sheetViews>
  <sheetFormatPr defaultColWidth="9.28515625" defaultRowHeight="12.75" x14ac:dyDescent="0.2"/>
  <cols>
    <col min="1" max="1" width="8" style="4" customWidth="1"/>
    <col min="2" max="2" width="7.28515625" style="39" customWidth="1"/>
    <col min="3" max="3" width="14.42578125" style="5" customWidth="1"/>
    <col min="4" max="4" width="15.7109375" style="6" customWidth="1"/>
    <col min="5" max="5" width="13.28515625" style="6" customWidth="1"/>
    <col min="6" max="6" width="12.28515625" style="6" customWidth="1"/>
    <col min="7" max="7" width="11.7109375" style="6" customWidth="1"/>
    <col min="8" max="8" width="9.28515625" style="39" customWidth="1"/>
    <col min="9" max="9" width="14.7109375" style="39" customWidth="1"/>
    <col min="10" max="10" width="13.42578125" style="39" customWidth="1"/>
    <col min="11" max="11" width="11.42578125" style="39" customWidth="1"/>
    <col min="12" max="12" width="11.7109375" style="39" customWidth="1"/>
    <col min="13" max="13" width="13.7109375" style="39" customWidth="1"/>
    <col min="14" max="14" width="12.42578125" style="39" customWidth="1"/>
    <col min="15" max="15" width="11.28515625" style="39" customWidth="1"/>
    <col min="16" max="16" width="12.7109375" style="39" customWidth="1"/>
    <col min="17" max="17" width="14" style="39" customWidth="1"/>
    <col min="18" max="18" width="12.7109375" style="39" customWidth="1"/>
    <col min="19" max="19" width="8.7109375" style="39" customWidth="1"/>
    <col min="20" max="16384" width="9.28515625" style="5"/>
  </cols>
  <sheetData>
    <row r="2" spans="1:19" x14ac:dyDescent="0.2">
      <c r="M2" s="542"/>
      <c r="N2" s="542"/>
      <c r="O2" s="542"/>
      <c r="P2" s="542"/>
      <c r="Q2" s="323"/>
      <c r="R2" s="323"/>
    </row>
    <row r="3" spans="1:19" x14ac:dyDescent="0.2">
      <c r="I3" s="543" t="s">
        <v>244</v>
      </c>
      <c r="J3" s="543"/>
      <c r="K3" s="543"/>
      <c r="L3" s="543"/>
      <c r="M3" s="543"/>
      <c r="N3" s="543"/>
      <c r="O3" s="543"/>
      <c r="P3" s="543"/>
      <c r="Q3" s="37"/>
      <c r="R3" s="37"/>
    </row>
    <row r="4" spans="1:19" x14ac:dyDescent="0.2">
      <c r="M4" s="37"/>
      <c r="N4" s="37"/>
      <c r="O4" s="37"/>
      <c r="P4" s="37"/>
      <c r="Q4" s="37"/>
      <c r="R4" s="37"/>
    </row>
    <row r="5" spans="1:19" x14ac:dyDescent="0.2">
      <c r="B5" s="544" t="s">
        <v>0</v>
      </c>
      <c r="C5" s="544"/>
      <c r="D5" s="544"/>
      <c r="E5" s="544"/>
      <c r="F5" s="544"/>
      <c r="G5" s="544"/>
      <c r="H5" s="544"/>
      <c r="I5" s="544"/>
      <c r="J5" s="544"/>
      <c r="K5" s="544"/>
      <c r="L5" s="544"/>
      <c r="M5" s="544"/>
      <c r="N5" s="544"/>
      <c r="O5" s="544"/>
      <c r="P5" s="544"/>
      <c r="Q5" s="38"/>
      <c r="R5" s="38"/>
    </row>
    <row r="6" spans="1:19" x14ac:dyDescent="0.2">
      <c r="B6" s="545" t="s">
        <v>56</v>
      </c>
      <c r="C6" s="546"/>
      <c r="D6" s="546"/>
      <c r="E6" s="546"/>
      <c r="F6" s="546"/>
      <c r="G6" s="546"/>
      <c r="H6" s="546"/>
      <c r="I6" s="546"/>
      <c r="J6" s="546"/>
      <c r="K6" s="546"/>
      <c r="L6" s="546"/>
      <c r="M6" s="546"/>
      <c r="N6" s="546"/>
      <c r="O6" s="546"/>
      <c r="P6" s="546"/>
    </row>
    <row r="7" spans="1:19" x14ac:dyDescent="0.2">
      <c r="B7" s="544" t="s">
        <v>109</v>
      </c>
      <c r="C7" s="546"/>
      <c r="D7" s="546"/>
      <c r="E7" s="546"/>
      <c r="F7" s="546"/>
      <c r="G7" s="546"/>
      <c r="H7" s="546"/>
      <c r="I7" s="546"/>
      <c r="J7" s="546"/>
      <c r="K7" s="546"/>
      <c r="L7" s="546"/>
      <c r="M7" s="546"/>
      <c r="N7" s="546"/>
      <c r="O7" s="546"/>
      <c r="P7" s="546"/>
    </row>
    <row r="8" spans="1:19" x14ac:dyDescent="0.2">
      <c r="B8" s="38"/>
      <c r="C8" s="39"/>
      <c r="E8" s="39"/>
      <c r="F8" s="39"/>
      <c r="G8" s="39"/>
    </row>
    <row r="9" spans="1:19" ht="13.5" thickBot="1" x14ac:dyDescent="0.25">
      <c r="A9" s="547" t="s">
        <v>75</v>
      </c>
      <c r="B9" s="547"/>
      <c r="C9" s="547"/>
      <c r="D9" s="547"/>
      <c r="E9" s="547"/>
      <c r="F9" s="547"/>
      <c r="G9" s="547"/>
      <c r="H9" s="547"/>
      <c r="I9" s="547"/>
      <c r="J9" s="7">
        <v>0</v>
      </c>
      <c r="K9" s="8"/>
      <c r="L9" s="8"/>
      <c r="M9" s="8"/>
      <c r="N9" s="8"/>
      <c r="O9" s="8"/>
      <c r="P9" s="9"/>
      <c r="Q9" s="8"/>
      <c r="R9" s="9"/>
    </row>
    <row r="10" spans="1:19" ht="13.35" customHeight="1" x14ac:dyDescent="0.2">
      <c r="A10" s="537" t="s">
        <v>16</v>
      </c>
      <c r="B10" s="548" t="s">
        <v>33</v>
      </c>
      <c r="C10" s="523" t="s">
        <v>248</v>
      </c>
      <c r="D10" s="523" t="s">
        <v>247</v>
      </c>
      <c r="E10" s="523" t="s">
        <v>246</v>
      </c>
      <c r="F10" s="523" t="s">
        <v>245</v>
      </c>
      <c r="G10" s="523" t="s">
        <v>72</v>
      </c>
      <c r="H10" s="550" t="s">
        <v>57</v>
      </c>
      <c r="I10" s="550"/>
      <c r="J10" s="550"/>
      <c r="K10" s="550"/>
      <c r="L10" s="550"/>
      <c r="M10" s="550"/>
      <c r="N10" s="550"/>
      <c r="O10" s="523" t="s">
        <v>58</v>
      </c>
      <c r="P10" s="523"/>
      <c r="Q10" s="523" t="s">
        <v>196</v>
      </c>
      <c r="R10" s="524"/>
    </row>
    <row r="11" spans="1:19" ht="76.5" x14ac:dyDescent="0.2">
      <c r="A11" s="538"/>
      <c r="B11" s="549"/>
      <c r="C11" s="525"/>
      <c r="D11" s="525"/>
      <c r="E11" s="525"/>
      <c r="F11" s="525"/>
      <c r="G11" s="525"/>
      <c r="H11" s="10" t="s">
        <v>68</v>
      </c>
      <c r="I11" s="10" t="s">
        <v>74</v>
      </c>
      <c r="J11" s="10" t="s">
        <v>69</v>
      </c>
      <c r="K11" s="10" t="s">
        <v>70</v>
      </c>
      <c r="L11" s="10" t="s">
        <v>1</v>
      </c>
      <c r="M11" s="400" t="s">
        <v>2</v>
      </c>
      <c r="N11" s="10" t="s">
        <v>71</v>
      </c>
      <c r="O11" s="525"/>
      <c r="P11" s="525"/>
      <c r="Q11" s="525"/>
      <c r="R11" s="526"/>
    </row>
    <row r="12" spans="1:19" s="11" customFormat="1" ht="63.6" customHeight="1" x14ac:dyDescent="0.2">
      <c r="A12" s="538"/>
      <c r="B12" s="549"/>
      <c r="C12" s="525"/>
      <c r="D12" s="525"/>
      <c r="E12" s="525"/>
      <c r="F12" s="525"/>
      <c r="G12" s="525"/>
      <c r="H12" s="10" t="s">
        <v>59</v>
      </c>
      <c r="I12" s="10" t="s">
        <v>59</v>
      </c>
      <c r="J12" s="10" t="s">
        <v>59</v>
      </c>
      <c r="K12" s="10" t="s">
        <v>60</v>
      </c>
      <c r="L12" s="10" t="s">
        <v>23</v>
      </c>
      <c r="M12" s="401" t="s">
        <v>73</v>
      </c>
      <c r="N12" s="10" t="s">
        <v>59</v>
      </c>
      <c r="O12" s="10" t="s">
        <v>66</v>
      </c>
      <c r="P12" s="10" t="s">
        <v>67</v>
      </c>
      <c r="Q12" s="10" t="s">
        <v>212</v>
      </c>
      <c r="R12" s="419" t="s">
        <v>213</v>
      </c>
      <c r="S12" s="38"/>
    </row>
    <row r="13" spans="1:19" s="82" customFormat="1" ht="13.5" thickBot="1" x14ac:dyDescent="0.25">
      <c r="A13" s="359">
        <v>1</v>
      </c>
      <c r="B13" s="360">
        <v>2</v>
      </c>
      <c r="C13" s="360">
        <v>3</v>
      </c>
      <c r="D13" s="360">
        <v>4</v>
      </c>
      <c r="E13" s="360">
        <v>5</v>
      </c>
      <c r="F13" s="360">
        <v>6</v>
      </c>
      <c r="G13" s="360">
        <v>7</v>
      </c>
      <c r="H13" s="360">
        <v>8</v>
      </c>
      <c r="I13" s="360">
        <v>9</v>
      </c>
      <c r="J13" s="360">
        <v>10</v>
      </c>
      <c r="K13" s="360">
        <v>11</v>
      </c>
      <c r="L13" s="360">
        <v>12</v>
      </c>
      <c r="M13" s="402">
        <v>12.1</v>
      </c>
      <c r="N13" s="360">
        <v>13</v>
      </c>
      <c r="O13" s="360">
        <v>14</v>
      </c>
      <c r="P13" s="360">
        <v>15</v>
      </c>
      <c r="Q13" s="360">
        <v>16</v>
      </c>
      <c r="R13" s="361">
        <v>17</v>
      </c>
    </row>
    <row r="14" spans="1:19" s="11" customFormat="1" ht="13.35" customHeight="1" thickBot="1" x14ac:dyDescent="0.25">
      <c r="A14" s="527" t="s">
        <v>188</v>
      </c>
      <c r="B14" s="528"/>
      <c r="C14" s="528"/>
      <c r="D14" s="528"/>
      <c r="E14" s="528"/>
      <c r="F14" s="528"/>
      <c r="G14" s="528"/>
      <c r="H14" s="528"/>
      <c r="I14" s="528"/>
      <c r="J14" s="528"/>
      <c r="K14" s="528"/>
      <c r="L14" s="528"/>
      <c r="M14" s="528"/>
      <c r="N14" s="528"/>
      <c r="O14" s="528"/>
      <c r="P14" s="528"/>
      <c r="Q14" s="529"/>
      <c r="R14" s="530"/>
      <c r="S14" s="38"/>
    </row>
    <row r="15" spans="1:19" s="11" customFormat="1" ht="14.1" customHeight="1" thickBot="1" x14ac:dyDescent="0.25">
      <c r="A15" s="531" t="s">
        <v>195</v>
      </c>
      <c r="B15" s="532"/>
      <c r="C15" s="532"/>
      <c r="D15" s="532"/>
      <c r="E15" s="532"/>
      <c r="F15" s="532"/>
      <c r="G15" s="532"/>
      <c r="H15" s="532"/>
      <c r="I15" s="532"/>
      <c r="J15" s="532"/>
      <c r="K15" s="532"/>
      <c r="L15" s="532"/>
      <c r="M15" s="532"/>
      <c r="N15" s="532"/>
      <c r="O15" s="532"/>
      <c r="P15" s="532"/>
      <c r="Q15" s="533"/>
      <c r="R15" s="534"/>
      <c r="S15" s="38"/>
    </row>
    <row r="16" spans="1:19" ht="30" customHeight="1" x14ac:dyDescent="0.2">
      <c r="A16" s="520" t="s">
        <v>93</v>
      </c>
      <c r="B16" s="12">
        <v>1</v>
      </c>
      <c r="C16" s="357" t="s">
        <v>189</v>
      </c>
      <c r="D16" s="13">
        <v>5.0999999999999996</v>
      </c>
      <c r="E16" s="17">
        <v>0</v>
      </c>
      <c r="F16" s="21">
        <v>0</v>
      </c>
      <c r="G16" s="408">
        <f>E16*F16</f>
        <v>0</v>
      </c>
      <c r="H16" s="403">
        <f>D16*E16</f>
        <v>0</v>
      </c>
      <c r="I16" s="403">
        <f>H16/12</f>
        <v>0</v>
      </c>
      <c r="J16" s="403">
        <f>H16*$J$9</f>
        <v>0</v>
      </c>
      <c r="K16" s="403">
        <f>H16+I16+J16</f>
        <v>0</v>
      </c>
      <c r="L16" s="427">
        <v>0.2359</v>
      </c>
      <c r="M16" s="403">
        <f>K16*L16</f>
        <v>0</v>
      </c>
      <c r="N16" s="403">
        <v>0.36</v>
      </c>
      <c r="O16" s="403">
        <f>N16+M16+K16</f>
        <v>0.36</v>
      </c>
      <c r="P16" s="403">
        <f>O16*F16</f>
        <v>0</v>
      </c>
      <c r="Q16" s="19">
        <v>4.62</v>
      </c>
      <c r="R16" s="422">
        <f>D16/Q16*100</f>
        <v>110.38961038961037</v>
      </c>
    </row>
    <row r="17" spans="1:18" ht="33.6" customHeight="1" x14ac:dyDescent="0.2">
      <c r="A17" s="521"/>
      <c r="B17" s="14">
        <v>2</v>
      </c>
      <c r="C17" s="358"/>
      <c r="D17" s="15">
        <v>0</v>
      </c>
      <c r="E17" s="18">
        <v>0</v>
      </c>
      <c r="F17" s="22">
        <v>0</v>
      </c>
      <c r="G17" s="409">
        <f>E17*F17</f>
        <v>0</v>
      </c>
      <c r="H17" s="404">
        <f>D17*E17</f>
        <v>0</v>
      </c>
      <c r="I17" s="404">
        <f t="shared" ref="I17:I26" si="0">H17/12</f>
        <v>0</v>
      </c>
      <c r="J17" s="404">
        <f>H17*$J$9</f>
        <v>0</v>
      </c>
      <c r="K17" s="404">
        <f t="shared" ref="K17:K26" si="1">H17+I17+J17</f>
        <v>0</v>
      </c>
      <c r="L17" s="428">
        <v>0.2359</v>
      </c>
      <c r="M17" s="404">
        <f t="shared" ref="M17:M26" si="2">K17*L17</f>
        <v>0</v>
      </c>
      <c r="N17" s="404">
        <v>0.36</v>
      </c>
      <c r="O17" s="404">
        <f t="shared" ref="O17:O26" si="3">N17+M17+K17</f>
        <v>0.36</v>
      </c>
      <c r="P17" s="404">
        <f>O17*F17</f>
        <v>0</v>
      </c>
      <c r="Q17" s="20"/>
      <c r="R17" s="423" t="e">
        <f>D17/Q17*100</f>
        <v>#DIV/0!</v>
      </c>
    </row>
    <row r="18" spans="1:18" ht="30.6" customHeight="1" thickBot="1" x14ac:dyDescent="0.25">
      <c r="A18" s="522"/>
      <c r="B18" s="362" t="s">
        <v>76</v>
      </c>
      <c r="C18" s="363"/>
      <c r="D18" s="364">
        <v>0</v>
      </c>
      <c r="E18" s="365">
        <v>0</v>
      </c>
      <c r="F18" s="366">
        <v>0</v>
      </c>
      <c r="G18" s="410">
        <f>E18*F18</f>
        <v>0</v>
      </c>
      <c r="H18" s="405">
        <f>D18*E18</f>
        <v>0</v>
      </c>
      <c r="I18" s="405">
        <f t="shared" si="0"/>
        <v>0</v>
      </c>
      <c r="J18" s="405">
        <f>H18*$J$9</f>
        <v>0</v>
      </c>
      <c r="K18" s="405">
        <f t="shared" si="1"/>
        <v>0</v>
      </c>
      <c r="L18" s="429">
        <v>0.2359</v>
      </c>
      <c r="M18" s="405">
        <f t="shared" si="2"/>
        <v>0</v>
      </c>
      <c r="N18" s="405">
        <v>0.36</v>
      </c>
      <c r="O18" s="405">
        <f t="shared" si="3"/>
        <v>0.36</v>
      </c>
      <c r="P18" s="405">
        <f>O18*F18</f>
        <v>0</v>
      </c>
      <c r="Q18" s="367"/>
      <c r="R18" s="424" t="e">
        <f>D18/Q18*100</f>
        <v>#DIV/0!</v>
      </c>
    </row>
    <row r="19" spans="1:18" ht="13.5" thickBot="1" x14ac:dyDescent="0.25">
      <c r="A19" s="368"/>
      <c r="B19" s="369"/>
      <c r="C19" s="35"/>
      <c r="D19" s="16"/>
      <c r="E19" s="370"/>
      <c r="F19" s="370"/>
      <c r="G19" s="411">
        <f>SUM(G16:G18)</f>
        <v>0</v>
      </c>
      <c r="H19" s="406"/>
      <c r="I19" s="406"/>
      <c r="J19" s="406"/>
      <c r="K19" s="406"/>
      <c r="L19" s="430"/>
      <c r="M19" s="406"/>
      <c r="N19" s="406"/>
      <c r="O19" s="420"/>
      <c r="P19" s="420">
        <f>SUM(P16:P18)</f>
        <v>0</v>
      </c>
      <c r="Q19" s="371"/>
      <c r="R19" s="425"/>
    </row>
    <row r="20" spans="1:18" ht="27.6" customHeight="1" x14ac:dyDescent="0.2">
      <c r="A20" s="520" t="s">
        <v>95</v>
      </c>
      <c r="B20" s="12">
        <v>1</v>
      </c>
      <c r="C20" s="357" t="s">
        <v>189</v>
      </c>
      <c r="D20" s="13">
        <v>0</v>
      </c>
      <c r="E20" s="17">
        <v>0</v>
      </c>
      <c r="F20" s="21">
        <v>0</v>
      </c>
      <c r="G20" s="408">
        <f>E20*F20</f>
        <v>0</v>
      </c>
      <c r="H20" s="403">
        <f>D20*E20</f>
        <v>0</v>
      </c>
      <c r="I20" s="403">
        <f>H20/12</f>
        <v>0</v>
      </c>
      <c r="J20" s="403">
        <f>H20*$J$9</f>
        <v>0</v>
      </c>
      <c r="K20" s="403">
        <f>H20+I20+J20</f>
        <v>0</v>
      </c>
      <c r="L20" s="427">
        <v>0.2359</v>
      </c>
      <c r="M20" s="403">
        <f>K20*L20</f>
        <v>0</v>
      </c>
      <c r="N20" s="403">
        <v>0.36</v>
      </c>
      <c r="O20" s="403">
        <f t="shared" si="3"/>
        <v>0.36</v>
      </c>
      <c r="P20" s="403">
        <f>O20*F20</f>
        <v>0</v>
      </c>
      <c r="Q20" s="19"/>
      <c r="R20" s="422" t="e">
        <f>D20/Q20*100</f>
        <v>#DIV/0!</v>
      </c>
    </row>
    <row r="21" spans="1:18" ht="27" customHeight="1" x14ac:dyDescent="0.2">
      <c r="A21" s="521"/>
      <c r="B21" s="14">
        <v>2</v>
      </c>
      <c r="C21" s="358"/>
      <c r="D21" s="15">
        <v>0</v>
      </c>
      <c r="E21" s="18">
        <v>0</v>
      </c>
      <c r="F21" s="22">
        <v>0</v>
      </c>
      <c r="G21" s="409">
        <f>E21*F21</f>
        <v>0</v>
      </c>
      <c r="H21" s="404">
        <f>D21*E21</f>
        <v>0</v>
      </c>
      <c r="I21" s="404">
        <f t="shared" si="0"/>
        <v>0</v>
      </c>
      <c r="J21" s="404">
        <f>H21*$J$9</f>
        <v>0</v>
      </c>
      <c r="K21" s="404">
        <f t="shared" si="1"/>
        <v>0</v>
      </c>
      <c r="L21" s="428">
        <v>0.2359</v>
      </c>
      <c r="M21" s="404">
        <f>K21*L21</f>
        <v>0</v>
      </c>
      <c r="N21" s="404">
        <v>0.36</v>
      </c>
      <c r="O21" s="404">
        <f t="shared" si="3"/>
        <v>0.36</v>
      </c>
      <c r="P21" s="404">
        <f>O21*F21</f>
        <v>0</v>
      </c>
      <c r="Q21" s="20"/>
      <c r="R21" s="423" t="e">
        <f>D21/Q21*100</f>
        <v>#DIV/0!</v>
      </c>
    </row>
    <row r="22" spans="1:18" ht="27.6" customHeight="1" thickBot="1" x14ac:dyDescent="0.25">
      <c r="A22" s="522"/>
      <c r="B22" s="362" t="s">
        <v>79</v>
      </c>
      <c r="C22" s="363"/>
      <c r="D22" s="364">
        <v>0</v>
      </c>
      <c r="E22" s="365">
        <v>0</v>
      </c>
      <c r="F22" s="366">
        <v>0</v>
      </c>
      <c r="G22" s="410">
        <f>E22*F22</f>
        <v>0</v>
      </c>
      <c r="H22" s="405">
        <f>D22*E22</f>
        <v>0</v>
      </c>
      <c r="I22" s="405">
        <f t="shared" si="0"/>
        <v>0</v>
      </c>
      <c r="J22" s="405">
        <f>H22*$J$9</f>
        <v>0</v>
      </c>
      <c r="K22" s="405">
        <f t="shared" si="1"/>
        <v>0</v>
      </c>
      <c r="L22" s="429">
        <v>0.2359</v>
      </c>
      <c r="M22" s="405">
        <f>K22*L22</f>
        <v>0</v>
      </c>
      <c r="N22" s="405">
        <v>0.36</v>
      </c>
      <c r="O22" s="405">
        <f t="shared" si="3"/>
        <v>0.36</v>
      </c>
      <c r="P22" s="405">
        <f>O22*F22</f>
        <v>0</v>
      </c>
      <c r="Q22" s="367"/>
      <c r="R22" s="424" t="e">
        <f>D22/Q22*100</f>
        <v>#DIV/0!</v>
      </c>
    </row>
    <row r="23" spans="1:18" ht="13.5" thickBot="1" x14ac:dyDescent="0.25">
      <c r="A23" s="25"/>
      <c r="B23" s="369"/>
      <c r="C23" s="35"/>
      <c r="D23" s="16"/>
      <c r="E23" s="372"/>
      <c r="F23" s="370"/>
      <c r="G23" s="411">
        <f>SUM(G20:G22)</f>
        <v>0</v>
      </c>
      <c r="H23" s="406"/>
      <c r="I23" s="406"/>
      <c r="J23" s="406"/>
      <c r="K23" s="406"/>
      <c r="L23" s="430"/>
      <c r="M23" s="406"/>
      <c r="N23" s="406"/>
      <c r="O23" s="421"/>
      <c r="P23" s="420">
        <f>SUM(P20:P22)</f>
        <v>0</v>
      </c>
      <c r="Q23" s="43"/>
      <c r="R23" s="425"/>
    </row>
    <row r="24" spans="1:18" ht="31.35" customHeight="1" x14ac:dyDescent="0.2">
      <c r="A24" s="520" t="s">
        <v>96</v>
      </c>
      <c r="B24" s="12">
        <v>1</v>
      </c>
      <c r="C24" s="357" t="str">
        <f>$C$16</f>
        <v xml:space="preserve">Apkopējs, 9112 </v>
      </c>
      <c r="D24" s="13">
        <v>0</v>
      </c>
      <c r="E24" s="17">
        <v>0</v>
      </c>
      <c r="F24" s="21">
        <v>0</v>
      </c>
      <c r="G24" s="408">
        <f>E24*F24</f>
        <v>0</v>
      </c>
      <c r="H24" s="403">
        <f>D24*E24</f>
        <v>0</v>
      </c>
      <c r="I24" s="403">
        <f t="shared" si="0"/>
        <v>0</v>
      </c>
      <c r="J24" s="403">
        <f>H24*$J$9</f>
        <v>0</v>
      </c>
      <c r="K24" s="403">
        <f t="shared" si="1"/>
        <v>0</v>
      </c>
      <c r="L24" s="427">
        <v>0.2359</v>
      </c>
      <c r="M24" s="403">
        <f t="shared" si="2"/>
        <v>0</v>
      </c>
      <c r="N24" s="403">
        <v>0.36</v>
      </c>
      <c r="O24" s="403">
        <f t="shared" si="3"/>
        <v>0.36</v>
      </c>
      <c r="P24" s="403">
        <f>O24*F24</f>
        <v>0</v>
      </c>
      <c r="Q24" s="19"/>
      <c r="R24" s="422" t="e">
        <f>D24/Q24*100</f>
        <v>#DIV/0!</v>
      </c>
    </row>
    <row r="25" spans="1:18" ht="29.1" customHeight="1" x14ac:dyDescent="0.2">
      <c r="A25" s="521"/>
      <c r="B25" s="14">
        <v>2</v>
      </c>
      <c r="C25" s="358"/>
      <c r="D25" s="15">
        <v>0</v>
      </c>
      <c r="E25" s="18">
        <v>0</v>
      </c>
      <c r="F25" s="22">
        <v>0</v>
      </c>
      <c r="G25" s="409">
        <f>E25*F25</f>
        <v>0</v>
      </c>
      <c r="H25" s="404">
        <f>D25*E25</f>
        <v>0</v>
      </c>
      <c r="I25" s="404">
        <f t="shared" si="0"/>
        <v>0</v>
      </c>
      <c r="J25" s="404">
        <f>H25*$J$9</f>
        <v>0</v>
      </c>
      <c r="K25" s="404">
        <f t="shared" si="1"/>
        <v>0</v>
      </c>
      <c r="L25" s="428">
        <v>0.2359</v>
      </c>
      <c r="M25" s="404">
        <f t="shared" si="2"/>
        <v>0</v>
      </c>
      <c r="N25" s="404">
        <v>0.36</v>
      </c>
      <c r="O25" s="404">
        <f t="shared" si="3"/>
        <v>0.36</v>
      </c>
      <c r="P25" s="404">
        <f>O25*F25</f>
        <v>0</v>
      </c>
      <c r="Q25" s="20"/>
      <c r="R25" s="423" t="e">
        <f>D25/Q25*100</f>
        <v>#DIV/0!</v>
      </c>
    </row>
    <row r="26" spans="1:18" ht="32.65" customHeight="1" thickBot="1" x14ac:dyDescent="0.25">
      <c r="A26" s="522"/>
      <c r="B26" s="362" t="s">
        <v>79</v>
      </c>
      <c r="C26" s="363"/>
      <c r="D26" s="364">
        <v>0</v>
      </c>
      <c r="E26" s="365">
        <v>0</v>
      </c>
      <c r="F26" s="366">
        <v>0</v>
      </c>
      <c r="G26" s="410">
        <f>E26*F26</f>
        <v>0</v>
      </c>
      <c r="H26" s="405">
        <f>D26*E26</f>
        <v>0</v>
      </c>
      <c r="I26" s="405">
        <f t="shared" si="0"/>
        <v>0</v>
      </c>
      <c r="J26" s="405">
        <f>H26*$J$9</f>
        <v>0</v>
      </c>
      <c r="K26" s="405">
        <f t="shared" si="1"/>
        <v>0</v>
      </c>
      <c r="L26" s="429">
        <v>0.2359</v>
      </c>
      <c r="M26" s="405">
        <f t="shared" si="2"/>
        <v>0</v>
      </c>
      <c r="N26" s="405">
        <v>0.36</v>
      </c>
      <c r="O26" s="405">
        <f t="shared" si="3"/>
        <v>0.36</v>
      </c>
      <c r="P26" s="405">
        <f>O26*F26</f>
        <v>0</v>
      </c>
      <c r="Q26" s="367"/>
      <c r="R26" s="424" t="e">
        <f>D26/Q26*100</f>
        <v>#DIV/0!</v>
      </c>
    </row>
    <row r="27" spans="1:18" ht="13.5" thickBot="1" x14ac:dyDescent="0.25">
      <c r="A27" s="25"/>
      <c r="B27" s="369"/>
      <c r="C27" s="35"/>
      <c r="D27" s="16"/>
      <c r="E27" s="372"/>
      <c r="F27" s="372"/>
      <c r="G27" s="411">
        <f>SUM(G24:G26)</f>
        <v>0</v>
      </c>
      <c r="H27" s="406"/>
      <c r="I27" s="406"/>
      <c r="J27" s="406"/>
      <c r="K27" s="406"/>
      <c r="L27" s="430"/>
      <c r="M27" s="406"/>
      <c r="N27" s="406"/>
      <c r="O27" s="420"/>
      <c r="P27" s="411">
        <f>SUM(P24:P26)</f>
        <v>0</v>
      </c>
      <c r="Q27" s="371"/>
      <c r="R27" s="426"/>
    </row>
    <row r="28" spans="1:18" ht="27.75" customHeight="1" thickBot="1" x14ac:dyDescent="0.25">
      <c r="A28" s="539" t="s">
        <v>102</v>
      </c>
      <c r="B28" s="540"/>
      <c r="C28" s="540"/>
      <c r="D28" s="540"/>
      <c r="E28" s="540"/>
      <c r="F28" s="541"/>
      <c r="G28" s="412">
        <f>SUM(G19,G23,G27)</f>
        <v>0</v>
      </c>
      <c r="H28" s="375"/>
      <c r="I28" s="375"/>
      <c r="J28" s="375"/>
      <c r="K28" s="375"/>
      <c r="L28" s="376"/>
      <c r="M28" s="376"/>
      <c r="N28" s="375"/>
      <c r="O28" s="375"/>
      <c r="P28" s="377">
        <f>SUM(P19,P23,P27)</f>
        <v>0</v>
      </c>
      <c r="Q28" s="375"/>
      <c r="R28" s="378"/>
    </row>
    <row r="29" spans="1:18" ht="13.5" thickBot="1" x14ac:dyDescent="0.25">
      <c r="A29" s="527" t="s">
        <v>62</v>
      </c>
      <c r="B29" s="528"/>
      <c r="C29" s="528"/>
      <c r="D29" s="528"/>
      <c r="E29" s="551"/>
      <c r="F29" s="551"/>
      <c r="G29" s="551"/>
      <c r="H29" s="551"/>
      <c r="I29" s="551"/>
      <c r="J29" s="551"/>
      <c r="K29" s="551"/>
      <c r="L29" s="551"/>
      <c r="M29" s="551"/>
      <c r="N29" s="551"/>
      <c r="O29" s="551"/>
      <c r="P29" s="551"/>
      <c r="Q29" s="551"/>
      <c r="R29" s="552"/>
    </row>
    <row r="30" spans="1:18" ht="32.1" customHeight="1" x14ac:dyDescent="0.2">
      <c r="A30" s="520" t="s">
        <v>93</v>
      </c>
      <c r="B30" s="12">
        <v>1</v>
      </c>
      <c r="C30" s="357" t="s">
        <v>190</v>
      </c>
      <c r="D30" s="13">
        <v>0</v>
      </c>
      <c r="E30" s="19">
        <v>0</v>
      </c>
      <c r="F30" s="26">
        <v>0</v>
      </c>
      <c r="G30" s="413">
        <f>E30*F30</f>
        <v>0</v>
      </c>
      <c r="H30" s="403">
        <f>D30*E30</f>
        <v>0</v>
      </c>
      <c r="I30" s="403">
        <f>H30/12</f>
        <v>0</v>
      </c>
      <c r="J30" s="403">
        <f>H30*$J$9</f>
        <v>0</v>
      </c>
      <c r="K30" s="403">
        <f>H30+I30+J30</f>
        <v>0</v>
      </c>
      <c r="L30" s="427">
        <v>0.2359</v>
      </c>
      <c r="M30" s="403">
        <f>K30*L30</f>
        <v>0</v>
      </c>
      <c r="N30" s="403">
        <v>0.36</v>
      </c>
      <c r="O30" s="403">
        <f>N30+M30+K30</f>
        <v>0.36</v>
      </c>
      <c r="P30" s="403">
        <f>O30*F30</f>
        <v>0</v>
      </c>
      <c r="Q30" s="19"/>
      <c r="R30" s="422" t="e">
        <f>D30/Q30*100</f>
        <v>#DIV/0!</v>
      </c>
    </row>
    <row r="31" spans="1:18" ht="31.35" customHeight="1" x14ac:dyDescent="0.2">
      <c r="A31" s="521"/>
      <c r="B31" s="14">
        <v>2</v>
      </c>
      <c r="C31" s="358"/>
      <c r="D31" s="15">
        <v>0</v>
      </c>
      <c r="E31" s="20">
        <v>0</v>
      </c>
      <c r="F31" s="27">
        <v>0</v>
      </c>
      <c r="G31" s="414">
        <f>E31*F31</f>
        <v>0</v>
      </c>
      <c r="H31" s="404">
        <f>D31*E31</f>
        <v>0</v>
      </c>
      <c r="I31" s="404">
        <f>H31/12</f>
        <v>0</v>
      </c>
      <c r="J31" s="404">
        <f>H31*$J$9</f>
        <v>0</v>
      </c>
      <c r="K31" s="404">
        <f>H31+I31+J31</f>
        <v>0</v>
      </c>
      <c r="L31" s="428">
        <v>0.2359</v>
      </c>
      <c r="M31" s="404">
        <f>K31*L31</f>
        <v>0</v>
      </c>
      <c r="N31" s="404">
        <v>0.36</v>
      </c>
      <c r="O31" s="404">
        <f>N31+M31+K31</f>
        <v>0.36</v>
      </c>
      <c r="P31" s="404">
        <f>O31*F31</f>
        <v>0</v>
      </c>
      <c r="Q31" s="20"/>
      <c r="R31" s="423" t="e">
        <f>D31/Q31*100</f>
        <v>#DIV/0!</v>
      </c>
    </row>
    <row r="32" spans="1:18" ht="13.5" thickBot="1" x14ac:dyDescent="0.25">
      <c r="A32" s="379"/>
      <c r="B32" s="362"/>
      <c r="C32" s="380"/>
      <c r="D32" s="364"/>
      <c r="E32" s="367"/>
      <c r="F32" s="381"/>
      <c r="G32" s="415">
        <f>SUM(G30:G31)</f>
        <v>0</v>
      </c>
      <c r="H32" s="407"/>
      <c r="I32" s="407"/>
      <c r="J32" s="405"/>
      <c r="K32" s="407"/>
      <c r="L32" s="431"/>
      <c r="M32" s="407"/>
      <c r="N32" s="407"/>
      <c r="O32" s="432"/>
      <c r="P32" s="433">
        <f>SUM(P30:P31)</f>
        <v>0</v>
      </c>
      <c r="Q32" s="382"/>
      <c r="R32" s="435"/>
    </row>
    <row r="33" spans="1:20" ht="61.5" customHeight="1" x14ac:dyDescent="0.2">
      <c r="A33" s="36" t="s">
        <v>96</v>
      </c>
      <c r="B33" s="12">
        <v>1</v>
      </c>
      <c r="C33" s="357" t="s">
        <v>190</v>
      </c>
      <c r="D33" s="13">
        <v>0</v>
      </c>
      <c r="E33" s="19">
        <v>0</v>
      </c>
      <c r="F33" s="26">
        <v>0</v>
      </c>
      <c r="G33" s="413">
        <f>E33*F33</f>
        <v>0</v>
      </c>
      <c r="H33" s="403">
        <f>D33*E33</f>
        <v>0</v>
      </c>
      <c r="I33" s="403">
        <f>H33/12</f>
        <v>0</v>
      </c>
      <c r="J33" s="403">
        <f>H33*$J$9</f>
        <v>0</v>
      </c>
      <c r="K33" s="403">
        <f>H33+I33+J33</f>
        <v>0</v>
      </c>
      <c r="L33" s="427">
        <v>0.2359</v>
      </c>
      <c r="M33" s="403">
        <f>K33*L33</f>
        <v>0</v>
      </c>
      <c r="N33" s="403">
        <v>0.36</v>
      </c>
      <c r="O33" s="403">
        <f>N33+M33+K33</f>
        <v>0.36</v>
      </c>
      <c r="P33" s="403">
        <f>O33*F33</f>
        <v>0</v>
      </c>
      <c r="Q33" s="19"/>
      <c r="R33" s="422" t="e">
        <f>D33/Q33*100</f>
        <v>#DIV/0!</v>
      </c>
    </row>
    <row r="34" spans="1:20" ht="14.1" customHeight="1" thickBot="1" x14ac:dyDescent="0.25">
      <c r="A34" s="379"/>
      <c r="B34" s="362"/>
      <c r="C34" s="380"/>
      <c r="D34" s="364"/>
      <c r="E34" s="367"/>
      <c r="F34" s="381"/>
      <c r="G34" s="415">
        <f>SUM(G33:G33)</f>
        <v>0</v>
      </c>
      <c r="H34" s="407"/>
      <c r="I34" s="407"/>
      <c r="J34" s="405"/>
      <c r="K34" s="407"/>
      <c r="L34" s="431"/>
      <c r="M34" s="407"/>
      <c r="N34" s="407"/>
      <c r="O34" s="434"/>
      <c r="P34" s="410">
        <f>SUM(P33:P33)</f>
        <v>0</v>
      </c>
      <c r="Q34" s="383"/>
      <c r="R34" s="436"/>
    </row>
    <row r="35" spans="1:20" ht="13.5" thickBot="1" x14ac:dyDescent="0.25">
      <c r="A35" s="556" t="s">
        <v>63</v>
      </c>
      <c r="B35" s="557"/>
      <c r="C35" s="557"/>
      <c r="D35" s="557"/>
      <c r="E35" s="44"/>
      <c r="F35" s="45"/>
      <c r="G35" s="416">
        <f>SUM(G32,G34)</f>
        <v>0</v>
      </c>
      <c r="H35" s="46"/>
      <c r="I35" s="46"/>
      <c r="J35" s="46"/>
      <c r="K35" s="46"/>
      <c r="L35" s="46"/>
      <c r="M35" s="46"/>
      <c r="N35" s="46"/>
      <c r="O35" s="46"/>
      <c r="P35" s="46">
        <f>SUM(P32,P34)</f>
        <v>0</v>
      </c>
      <c r="Q35" s="46"/>
      <c r="R35" s="47"/>
      <c r="T35" s="5" t="s">
        <v>61</v>
      </c>
    </row>
    <row r="36" spans="1:20" ht="13.5" thickBot="1" x14ac:dyDescent="0.25">
      <c r="A36" s="517" t="s">
        <v>3</v>
      </c>
      <c r="B36" s="518"/>
      <c r="C36" s="518"/>
      <c r="D36" s="518"/>
      <c r="E36" s="518"/>
      <c r="F36" s="385"/>
      <c r="G36" s="385"/>
      <c r="H36" s="386"/>
      <c r="I36" s="386"/>
      <c r="J36" s="386"/>
      <c r="K36" s="386"/>
      <c r="L36" s="386"/>
      <c r="M36" s="386"/>
      <c r="N36" s="386"/>
      <c r="O36" s="387"/>
      <c r="P36" s="387"/>
      <c r="Q36" s="387"/>
      <c r="R36" s="388"/>
      <c r="T36" s="5" t="s">
        <v>61</v>
      </c>
    </row>
    <row r="37" spans="1:20" ht="26.65" customHeight="1" x14ac:dyDescent="0.2">
      <c r="A37" s="520" t="s">
        <v>93</v>
      </c>
      <c r="B37" s="23">
        <v>1</v>
      </c>
      <c r="C37" s="357" t="s">
        <v>191</v>
      </c>
      <c r="D37" s="13">
        <v>0</v>
      </c>
      <c r="E37" s="28">
        <v>0</v>
      </c>
      <c r="F37" s="29">
        <v>0</v>
      </c>
      <c r="G37" s="408">
        <f>E37*F37</f>
        <v>0</v>
      </c>
      <c r="H37" s="403">
        <f t="shared" ref="H37:H47" si="4">D37*E37</f>
        <v>0</v>
      </c>
      <c r="I37" s="403">
        <f t="shared" ref="I37:I47" si="5">H37/12</f>
        <v>0</v>
      </c>
      <c r="J37" s="403">
        <f>H37*$J$9</f>
        <v>0</v>
      </c>
      <c r="K37" s="403">
        <f t="shared" ref="K37:K47" si="6">H37+I37+J37</f>
        <v>0</v>
      </c>
      <c r="L37" s="427">
        <v>0.2359</v>
      </c>
      <c r="M37" s="403">
        <f>K37*L37</f>
        <v>0</v>
      </c>
      <c r="N37" s="403">
        <v>0.36</v>
      </c>
      <c r="O37" s="403">
        <f>N37+M37+K37</f>
        <v>0.36</v>
      </c>
      <c r="P37" s="403">
        <f>O37*F37</f>
        <v>0</v>
      </c>
      <c r="Q37" s="19"/>
      <c r="R37" s="422" t="e">
        <f>D37/Q37*100</f>
        <v>#DIV/0!</v>
      </c>
    </row>
    <row r="38" spans="1:20" ht="27.6" customHeight="1" x14ac:dyDescent="0.2">
      <c r="A38" s="521"/>
      <c r="B38" s="24">
        <v>2</v>
      </c>
      <c r="C38" s="358"/>
      <c r="D38" s="15">
        <v>0</v>
      </c>
      <c r="E38" s="30">
        <v>0</v>
      </c>
      <c r="F38" s="31">
        <v>0</v>
      </c>
      <c r="G38" s="409">
        <f>E38*F38</f>
        <v>0</v>
      </c>
      <c r="H38" s="404">
        <f t="shared" si="4"/>
        <v>0</v>
      </c>
      <c r="I38" s="404">
        <f t="shared" si="5"/>
        <v>0</v>
      </c>
      <c r="J38" s="404">
        <f t="shared" ref="J38:J46" si="7">H38*$J$9</f>
        <v>0</v>
      </c>
      <c r="K38" s="404">
        <f t="shared" si="6"/>
        <v>0</v>
      </c>
      <c r="L38" s="428">
        <v>0.2359</v>
      </c>
      <c r="M38" s="404">
        <f t="shared" ref="M38:M47" si="8">K38*L38</f>
        <v>0</v>
      </c>
      <c r="N38" s="404">
        <v>0.36</v>
      </c>
      <c r="O38" s="404">
        <f>N38+M38+K38</f>
        <v>0.36</v>
      </c>
      <c r="P38" s="404">
        <f>O38*F38</f>
        <v>0</v>
      </c>
      <c r="Q38" s="20"/>
      <c r="R38" s="423" t="e">
        <f>D38/Q38*100</f>
        <v>#DIV/0!</v>
      </c>
    </row>
    <row r="39" spans="1:20" ht="26.65" customHeight="1" thickBot="1" x14ac:dyDescent="0.25">
      <c r="A39" s="522"/>
      <c r="B39" s="389" t="s">
        <v>79</v>
      </c>
      <c r="C39" s="363"/>
      <c r="D39" s="364">
        <v>0</v>
      </c>
      <c r="E39" s="390">
        <v>0</v>
      </c>
      <c r="F39" s="391">
        <v>0</v>
      </c>
      <c r="G39" s="410">
        <f>E39*F39</f>
        <v>0</v>
      </c>
      <c r="H39" s="405">
        <f t="shared" si="4"/>
        <v>0</v>
      </c>
      <c r="I39" s="405">
        <f t="shared" si="5"/>
        <v>0</v>
      </c>
      <c r="J39" s="405">
        <f t="shared" si="7"/>
        <v>0</v>
      </c>
      <c r="K39" s="405">
        <f t="shared" si="6"/>
        <v>0</v>
      </c>
      <c r="L39" s="429">
        <v>0.2359</v>
      </c>
      <c r="M39" s="405">
        <f t="shared" si="8"/>
        <v>0</v>
      </c>
      <c r="N39" s="405">
        <v>0.36</v>
      </c>
      <c r="O39" s="405">
        <f>N39+M39+K39</f>
        <v>0.36</v>
      </c>
      <c r="P39" s="405">
        <f>O39*F39</f>
        <v>0</v>
      </c>
      <c r="Q39" s="367"/>
      <c r="R39" s="424" t="e">
        <f>D39/Q39*100</f>
        <v>#DIV/0!</v>
      </c>
      <c r="T39" s="5" t="s">
        <v>61</v>
      </c>
    </row>
    <row r="40" spans="1:20" ht="22.5" customHeight="1" thickBot="1" x14ac:dyDescent="0.25">
      <c r="A40" s="25"/>
      <c r="B40" s="42"/>
      <c r="C40" s="35"/>
      <c r="D40" s="16"/>
      <c r="E40" s="32"/>
      <c r="F40" s="33"/>
      <c r="G40" s="411">
        <f>SUM(G37:G39)</f>
        <v>0</v>
      </c>
      <c r="H40" s="406"/>
      <c r="I40" s="406"/>
      <c r="J40" s="437"/>
      <c r="K40" s="406"/>
      <c r="L40" s="430"/>
      <c r="M40" s="406"/>
      <c r="N40" s="406"/>
      <c r="O40" s="421"/>
      <c r="P40" s="411">
        <f>SUM(P37:P39)</f>
        <v>0</v>
      </c>
      <c r="Q40" s="43"/>
      <c r="R40" s="426"/>
    </row>
    <row r="41" spans="1:20" ht="25.5" customHeight="1" x14ac:dyDescent="0.2">
      <c r="A41" s="520" t="s">
        <v>95</v>
      </c>
      <c r="B41" s="23">
        <v>1</v>
      </c>
      <c r="C41" s="357" t="s">
        <v>191</v>
      </c>
      <c r="D41" s="13">
        <v>0</v>
      </c>
      <c r="E41" s="28">
        <v>0</v>
      </c>
      <c r="F41" s="29">
        <v>0</v>
      </c>
      <c r="G41" s="408">
        <f>E41*F41</f>
        <v>0</v>
      </c>
      <c r="H41" s="403">
        <f t="shared" si="4"/>
        <v>0</v>
      </c>
      <c r="I41" s="403">
        <f t="shared" si="5"/>
        <v>0</v>
      </c>
      <c r="J41" s="403">
        <f t="shared" si="7"/>
        <v>0</v>
      </c>
      <c r="K41" s="403">
        <f t="shared" si="6"/>
        <v>0</v>
      </c>
      <c r="L41" s="427">
        <v>0.2359</v>
      </c>
      <c r="M41" s="403">
        <f t="shared" si="8"/>
        <v>0</v>
      </c>
      <c r="N41" s="403">
        <v>0.36</v>
      </c>
      <c r="O41" s="403">
        <f t="shared" ref="O41:O46" si="9">N41+M41+K41</f>
        <v>0.36</v>
      </c>
      <c r="P41" s="403">
        <f>O41*F41</f>
        <v>0</v>
      </c>
      <c r="Q41" s="19"/>
      <c r="R41" s="422" t="e">
        <f>D41/Q41*100</f>
        <v>#DIV/0!</v>
      </c>
      <c r="T41" s="5" t="s">
        <v>61</v>
      </c>
    </row>
    <row r="42" spans="1:20" ht="24" customHeight="1" x14ac:dyDescent="0.2">
      <c r="A42" s="521"/>
      <c r="B42" s="24">
        <v>2</v>
      </c>
      <c r="C42" s="358"/>
      <c r="D42" s="15">
        <v>0</v>
      </c>
      <c r="E42" s="30">
        <v>0</v>
      </c>
      <c r="F42" s="31">
        <v>0</v>
      </c>
      <c r="G42" s="409">
        <f>E42*F42</f>
        <v>0</v>
      </c>
      <c r="H42" s="404">
        <f t="shared" si="4"/>
        <v>0</v>
      </c>
      <c r="I42" s="404">
        <f t="shared" si="5"/>
        <v>0</v>
      </c>
      <c r="J42" s="404">
        <f t="shared" si="7"/>
        <v>0</v>
      </c>
      <c r="K42" s="404">
        <f t="shared" si="6"/>
        <v>0</v>
      </c>
      <c r="L42" s="428">
        <v>0.2359</v>
      </c>
      <c r="M42" s="404">
        <f t="shared" si="8"/>
        <v>0</v>
      </c>
      <c r="N42" s="404">
        <v>0.36</v>
      </c>
      <c r="O42" s="404">
        <f t="shared" si="9"/>
        <v>0.36</v>
      </c>
      <c r="P42" s="404">
        <f>O42*F42</f>
        <v>0</v>
      </c>
      <c r="Q42" s="20"/>
      <c r="R42" s="423" t="e">
        <f>D42/Q42*100</f>
        <v>#DIV/0!</v>
      </c>
      <c r="T42" s="5" t="s">
        <v>61</v>
      </c>
    </row>
    <row r="43" spans="1:20" ht="25.35" customHeight="1" thickBot="1" x14ac:dyDescent="0.25">
      <c r="A43" s="522"/>
      <c r="B43" s="389" t="s">
        <v>79</v>
      </c>
      <c r="C43" s="363"/>
      <c r="D43" s="364">
        <v>0</v>
      </c>
      <c r="E43" s="390">
        <v>0</v>
      </c>
      <c r="F43" s="391">
        <v>0</v>
      </c>
      <c r="G43" s="410">
        <f>E43*F43</f>
        <v>0</v>
      </c>
      <c r="H43" s="405">
        <f t="shared" si="4"/>
        <v>0</v>
      </c>
      <c r="I43" s="405">
        <f t="shared" si="5"/>
        <v>0</v>
      </c>
      <c r="J43" s="405">
        <f t="shared" si="7"/>
        <v>0</v>
      </c>
      <c r="K43" s="405">
        <f t="shared" si="6"/>
        <v>0</v>
      </c>
      <c r="L43" s="429">
        <v>0.2359</v>
      </c>
      <c r="M43" s="405">
        <f t="shared" si="8"/>
        <v>0</v>
      </c>
      <c r="N43" s="405">
        <v>0.36</v>
      </c>
      <c r="O43" s="405">
        <f t="shared" si="9"/>
        <v>0.36</v>
      </c>
      <c r="P43" s="405">
        <f>O43*F43</f>
        <v>0</v>
      </c>
      <c r="Q43" s="367"/>
      <c r="R43" s="424" t="e">
        <f>D43/Q43*100</f>
        <v>#DIV/0!</v>
      </c>
      <c r="T43" s="5" t="s">
        <v>61</v>
      </c>
    </row>
    <row r="44" spans="1:20" ht="25.35" customHeight="1" thickBot="1" x14ac:dyDescent="0.25">
      <c r="A44" s="25"/>
      <c r="B44" s="42"/>
      <c r="C44" s="35"/>
      <c r="D44" s="16"/>
      <c r="E44" s="32"/>
      <c r="F44" s="33"/>
      <c r="G44" s="411">
        <f>SUM(G41:G43)</f>
        <v>0</v>
      </c>
      <c r="H44" s="406"/>
      <c r="I44" s="406"/>
      <c r="J44" s="437"/>
      <c r="K44" s="406"/>
      <c r="L44" s="430"/>
      <c r="M44" s="406"/>
      <c r="N44" s="406"/>
      <c r="O44" s="421"/>
      <c r="P44" s="411">
        <f>SUM(P41:P43)</f>
        <v>0</v>
      </c>
      <c r="Q44" s="43"/>
      <c r="R44" s="426"/>
    </row>
    <row r="45" spans="1:20" ht="25.35" customHeight="1" x14ac:dyDescent="0.2">
      <c r="A45" s="520" t="s">
        <v>96</v>
      </c>
      <c r="B45" s="23">
        <v>1</v>
      </c>
      <c r="C45" s="357" t="s">
        <v>192</v>
      </c>
      <c r="D45" s="13">
        <v>0</v>
      </c>
      <c r="E45" s="28">
        <v>0</v>
      </c>
      <c r="F45" s="29">
        <v>0</v>
      </c>
      <c r="G45" s="408">
        <f>E45*F45</f>
        <v>0</v>
      </c>
      <c r="H45" s="403">
        <f t="shared" si="4"/>
        <v>0</v>
      </c>
      <c r="I45" s="403">
        <f t="shared" si="5"/>
        <v>0</v>
      </c>
      <c r="J45" s="403">
        <f t="shared" si="7"/>
        <v>0</v>
      </c>
      <c r="K45" s="403">
        <f t="shared" si="6"/>
        <v>0</v>
      </c>
      <c r="L45" s="427">
        <v>0.2359</v>
      </c>
      <c r="M45" s="403">
        <f t="shared" si="8"/>
        <v>0</v>
      </c>
      <c r="N45" s="403">
        <v>0.36</v>
      </c>
      <c r="O45" s="403">
        <f t="shared" si="9"/>
        <v>0.36</v>
      </c>
      <c r="P45" s="403">
        <f>O45*F45</f>
        <v>0</v>
      </c>
      <c r="Q45" s="19"/>
      <c r="R45" s="422" t="e">
        <f>D45/Q45*100</f>
        <v>#DIV/0!</v>
      </c>
      <c r="T45" s="5" t="s">
        <v>61</v>
      </c>
    </row>
    <row r="46" spans="1:20" ht="24" customHeight="1" x14ac:dyDescent="0.2">
      <c r="A46" s="521"/>
      <c r="B46" s="24">
        <v>2</v>
      </c>
      <c r="C46" s="358"/>
      <c r="D46" s="15">
        <v>0</v>
      </c>
      <c r="E46" s="30">
        <v>0</v>
      </c>
      <c r="F46" s="31">
        <v>0</v>
      </c>
      <c r="G46" s="409">
        <f>E46*F46</f>
        <v>0</v>
      </c>
      <c r="H46" s="404">
        <f t="shared" si="4"/>
        <v>0</v>
      </c>
      <c r="I46" s="404">
        <f t="shared" si="5"/>
        <v>0</v>
      </c>
      <c r="J46" s="404">
        <f t="shared" si="7"/>
        <v>0</v>
      </c>
      <c r="K46" s="404">
        <f t="shared" si="6"/>
        <v>0</v>
      </c>
      <c r="L46" s="428">
        <v>0.2359</v>
      </c>
      <c r="M46" s="404">
        <f t="shared" si="8"/>
        <v>0</v>
      </c>
      <c r="N46" s="404">
        <v>0.36</v>
      </c>
      <c r="O46" s="404">
        <f t="shared" si="9"/>
        <v>0.36</v>
      </c>
      <c r="P46" s="404">
        <f>O46*F46</f>
        <v>0</v>
      </c>
      <c r="Q46" s="20"/>
      <c r="R46" s="423" t="e">
        <f>D46/Q46*100</f>
        <v>#DIV/0!</v>
      </c>
      <c r="T46" s="5" t="s">
        <v>61</v>
      </c>
    </row>
    <row r="47" spans="1:20" ht="24.6" customHeight="1" thickBot="1" x14ac:dyDescent="0.25">
      <c r="A47" s="522"/>
      <c r="B47" s="389" t="s">
        <v>79</v>
      </c>
      <c r="C47" s="363"/>
      <c r="D47" s="364">
        <v>0</v>
      </c>
      <c r="E47" s="390">
        <v>0</v>
      </c>
      <c r="F47" s="391">
        <v>0</v>
      </c>
      <c r="G47" s="410">
        <f>E47*F47</f>
        <v>0</v>
      </c>
      <c r="H47" s="405">
        <f t="shared" si="4"/>
        <v>0</v>
      </c>
      <c r="I47" s="405">
        <f t="shared" si="5"/>
        <v>0</v>
      </c>
      <c r="J47" s="405">
        <f>H47*$J$9</f>
        <v>0</v>
      </c>
      <c r="K47" s="405">
        <f t="shared" si="6"/>
        <v>0</v>
      </c>
      <c r="L47" s="429">
        <v>0.2359</v>
      </c>
      <c r="M47" s="405">
        <f t="shared" si="8"/>
        <v>0</v>
      </c>
      <c r="N47" s="405">
        <v>0.36</v>
      </c>
      <c r="O47" s="405">
        <f>N47+M47+K47</f>
        <v>0.36</v>
      </c>
      <c r="P47" s="405">
        <f>O47*F47</f>
        <v>0</v>
      </c>
      <c r="Q47" s="367"/>
      <c r="R47" s="424" t="e">
        <f>D47/Q47*100</f>
        <v>#DIV/0!</v>
      </c>
      <c r="T47" s="5" t="s">
        <v>61</v>
      </c>
    </row>
    <row r="48" spans="1:20" ht="21" customHeight="1" x14ac:dyDescent="0.2">
      <c r="A48" s="25"/>
      <c r="B48" s="42"/>
      <c r="C48" s="35"/>
      <c r="D48" s="16"/>
      <c r="E48" s="32"/>
      <c r="F48" s="33"/>
      <c r="G48" s="411">
        <f>SUM(G45:G47)</f>
        <v>0</v>
      </c>
      <c r="H48" s="406"/>
      <c r="I48" s="406"/>
      <c r="J48" s="437"/>
      <c r="K48" s="406"/>
      <c r="L48" s="430"/>
      <c r="M48" s="406"/>
      <c r="N48" s="406"/>
      <c r="O48" s="421"/>
      <c r="P48" s="411">
        <f>SUM(P45:P47)</f>
        <v>0</v>
      </c>
      <c r="Q48" s="43"/>
      <c r="R48" s="426"/>
    </row>
    <row r="49" spans="1:20" ht="13.5" thickBot="1" x14ac:dyDescent="0.25">
      <c r="A49" s="515" t="s">
        <v>64</v>
      </c>
      <c r="B49" s="516"/>
      <c r="C49" s="516"/>
      <c r="D49" s="516"/>
      <c r="E49" s="384"/>
      <c r="F49" s="392"/>
      <c r="G49" s="417">
        <f>SUM(G40,G44,G48,)</f>
        <v>0</v>
      </c>
      <c r="H49" s="394"/>
      <c r="I49" s="394"/>
      <c r="J49" s="394"/>
      <c r="K49" s="394"/>
      <c r="L49" s="394"/>
      <c r="M49" s="394"/>
      <c r="N49" s="394"/>
      <c r="O49" s="394"/>
      <c r="P49" s="393">
        <f>SUM(P40,P44,P48,)</f>
        <v>0</v>
      </c>
      <c r="Q49" s="394"/>
      <c r="R49" s="395"/>
      <c r="T49" s="5" t="s">
        <v>61</v>
      </c>
    </row>
    <row r="50" spans="1:20" ht="13.5" thickBot="1" x14ac:dyDescent="0.25">
      <c r="A50" s="517" t="s">
        <v>4</v>
      </c>
      <c r="B50" s="518"/>
      <c r="C50" s="518"/>
      <c r="D50" s="518"/>
      <c r="E50" s="518"/>
      <c r="F50" s="396"/>
      <c r="G50" s="385"/>
      <c r="H50" s="386"/>
      <c r="I50" s="386"/>
      <c r="J50" s="386"/>
      <c r="K50" s="386"/>
      <c r="L50" s="386"/>
      <c r="M50" s="386"/>
      <c r="N50" s="386"/>
      <c r="O50" s="387"/>
      <c r="P50" s="387"/>
      <c r="Q50" s="387"/>
      <c r="R50" s="388"/>
      <c r="T50" s="5" t="s">
        <v>61</v>
      </c>
    </row>
    <row r="51" spans="1:20" ht="28.5" customHeight="1" x14ac:dyDescent="0.2">
      <c r="A51" s="520" t="s">
        <v>93</v>
      </c>
      <c r="B51" s="23">
        <v>1</v>
      </c>
      <c r="C51" s="357" t="s">
        <v>193</v>
      </c>
      <c r="D51" s="13">
        <v>0</v>
      </c>
      <c r="E51" s="19">
        <v>0</v>
      </c>
      <c r="F51" s="26">
        <v>0</v>
      </c>
      <c r="G51" s="408">
        <f>E51*F51</f>
        <v>0</v>
      </c>
      <c r="H51" s="403">
        <f t="shared" ref="H51:H57" si="10">D51*E51</f>
        <v>0</v>
      </c>
      <c r="I51" s="403">
        <f t="shared" ref="I51:I57" si="11">H51/12</f>
        <v>0</v>
      </c>
      <c r="J51" s="403">
        <f>H51*$J$9</f>
        <v>0</v>
      </c>
      <c r="K51" s="403">
        <f t="shared" ref="K51:K57" si="12">H51+I51+J51</f>
        <v>0</v>
      </c>
      <c r="L51" s="427">
        <v>0.2359</v>
      </c>
      <c r="M51" s="403">
        <f>K51*L51</f>
        <v>0</v>
      </c>
      <c r="N51" s="403">
        <v>0.36</v>
      </c>
      <c r="O51" s="403">
        <f t="shared" ref="O51:O57" si="13">N51+M51+K51</f>
        <v>0.36</v>
      </c>
      <c r="P51" s="403">
        <f>O51*F51</f>
        <v>0</v>
      </c>
      <c r="Q51" s="19"/>
      <c r="R51" s="422" t="e">
        <f>D51/Q51*100</f>
        <v>#DIV/0!</v>
      </c>
      <c r="T51" s="5" t="s">
        <v>61</v>
      </c>
    </row>
    <row r="52" spans="1:20" ht="21" customHeight="1" x14ac:dyDescent="0.2">
      <c r="A52" s="521"/>
      <c r="B52" s="24">
        <v>2</v>
      </c>
      <c r="C52" s="358"/>
      <c r="D52" s="15">
        <v>0</v>
      </c>
      <c r="E52" s="20">
        <v>0</v>
      </c>
      <c r="F52" s="27">
        <v>0</v>
      </c>
      <c r="G52" s="409">
        <f>E52*F52</f>
        <v>0</v>
      </c>
      <c r="H52" s="404">
        <f t="shared" si="10"/>
        <v>0</v>
      </c>
      <c r="I52" s="404">
        <f t="shared" si="11"/>
        <v>0</v>
      </c>
      <c r="J52" s="404">
        <f t="shared" ref="J52:J57" si="14">H52*$J$9</f>
        <v>0</v>
      </c>
      <c r="K52" s="404">
        <f t="shared" si="12"/>
        <v>0</v>
      </c>
      <c r="L52" s="428">
        <v>0.2359</v>
      </c>
      <c r="M52" s="404">
        <f t="shared" ref="M52:M57" si="15">K52*L52</f>
        <v>0</v>
      </c>
      <c r="N52" s="404">
        <v>0.36</v>
      </c>
      <c r="O52" s="404">
        <f t="shared" si="13"/>
        <v>0.36</v>
      </c>
      <c r="P52" s="404">
        <f>O52*F52</f>
        <v>0</v>
      </c>
      <c r="Q52" s="20"/>
      <c r="R52" s="423" t="e">
        <f>D52/Q5*100</f>
        <v>#DIV/0!</v>
      </c>
      <c r="T52" s="5" t="s">
        <v>61</v>
      </c>
    </row>
    <row r="53" spans="1:20" ht="22.5" customHeight="1" thickBot="1" x14ac:dyDescent="0.25">
      <c r="A53" s="522"/>
      <c r="B53" s="389" t="s">
        <v>79</v>
      </c>
      <c r="C53" s="363"/>
      <c r="D53" s="364">
        <v>0</v>
      </c>
      <c r="E53" s="367">
        <v>0</v>
      </c>
      <c r="F53" s="381">
        <v>0</v>
      </c>
      <c r="G53" s="410">
        <f>E53*F53</f>
        <v>0</v>
      </c>
      <c r="H53" s="405">
        <f t="shared" si="10"/>
        <v>0</v>
      </c>
      <c r="I53" s="405">
        <f t="shared" si="11"/>
        <v>0</v>
      </c>
      <c r="J53" s="405">
        <f t="shared" si="14"/>
        <v>0</v>
      </c>
      <c r="K53" s="405">
        <f t="shared" si="12"/>
        <v>0</v>
      </c>
      <c r="L53" s="429">
        <v>0.2359</v>
      </c>
      <c r="M53" s="405">
        <f t="shared" si="15"/>
        <v>0</v>
      </c>
      <c r="N53" s="405">
        <v>0.36</v>
      </c>
      <c r="O53" s="405">
        <f>N53+M53+K53</f>
        <v>0.36</v>
      </c>
      <c r="P53" s="405">
        <f>O53*F53</f>
        <v>0</v>
      </c>
      <c r="Q53" s="367"/>
      <c r="R53" s="424" t="e">
        <f>D53/Q53*100</f>
        <v>#DIV/0!</v>
      </c>
      <c r="T53" s="5" t="s">
        <v>61</v>
      </c>
    </row>
    <row r="54" spans="1:20" ht="22.5" customHeight="1" thickBot="1" x14ac:dyDescent="0.25">
      <c r="A54" s="25"/>
      <c r="B54" s="42"/>
      <c r="C54" s="35"/>
      <c r="D54" s="16"/>
      <c r="E54" s="34"/>
      <c r="F54" s="397"/>
      <c r="G54" s="411">
        <f>SUM(G51:G53)</f>
        <v>0</v>
      </c>
      <c r="H54" s="406"/>
      <c r="I54" s="406"/>
      <c r="J54" s="437"/>
      <c r="K54" s="406"/>
      <c r="L54" s="430"/>
      <c r="M54" s="406"/>
      <c r="N54" s="406"/>
      <c r="O54" s="421"/>
      <c r="P54" s="411">
        <f>SUM(P51:P53)</f>
        <v>0</v>
      </c>
      <c r="Q54" s="43"/>
      <c r="R54" s="426"/>
    </row>
    <row r="55" spans="1:20" ht="27.75" customHeight="1" x14ac:dyDescent="0.2">
      <c r="A55" s="520" t="s">
        <v>96</v>
      </c>
      <c r="B55" s="23">
        <v>1</v>
      </c>
      <c r="C55" s="357" t="s">
        <v>193</v>
      </c>
      <c r="D55" s="13">
        <v>0</v>
      </c>
      <c r="E55" s="19">
        <v>0</v>
      </c>
      <c r="F55" s="26">
        <v>0</v>
      </c>
      <c r="G55" s="408">
        <f>E55*F55</f>
        <v>0</v>
      </c>
      <c r="H55" s="403">
        <f t="shared" si="10"/>
        <v>0</v>
      </c>
      <c r="I55" s="403">
        <f t="shared" si="11"/>
        <v>0</v>
      </c>
      <c r="J55" s="403">
        <f t="shared" si="14"/>
        <v>0</v>
      </c>
      <c r="K55" s="403">
        <f t="shared" si="12"/>
        <v>0</v>
      </c>
      <c r="L55" s="427">
        <v>0.2359</v>
      </c>
      <c r="M55" s="403">
        <f t="shared" si="15"/>
        <v>0</v>
      </c>
      <c r="N55" s="403">
        <v>0.36</v>
      </c>
      <c r="O55" s="403">
        <f t="shared" si="13"/>
        <v>0.36</v>
      </c>
      <c r="P55" s="403">
        <f>O55*F55</f>
        <v>0</v>
      </c>
      <c r="Q55" s="19"/>
      <c r="R55" s="422" t="e">
        <f>D55/Q55*100</f>
        <v>#DIV/0!</v>
      </c>
      <c r="T55" s="5" t="s">
        <v>61</v>
      </c>
    </row>
    <row r="56" spans="1:20" ht="22.5" customHeight="1" x14ac:dyDescent="0.2">
      <c r="A56" s="521"/>
      <c r="B56" s="24">
        <v>2</v>
      </c>
      <c r="C56" s="358"/>
      <c r="D56" s="15">
        <v>0</v>
      </c>
      <c r="E56" s="20">
        <v>0</v>
      </c>
      <c r="F56" s="27">
        <v>0</v>
      </c>
      <c r="G56" s="409">
        <f>E56*F56</f>
        <v>0</v>
      </c>
      <c r="H56" s="404">
        <f t="shared" si="10"/>
        <v>0</v>
      </c>
      <c r="I56" s="404">
        <f t="shared" si="11"/>
        <v>0</v>
      </c>
      <c r="J56" s="404">
        <f t="shared" si="14"/>
        <v>0</v>
      </c>
      <c r="K56" s="404">
        <f t="shared" si="12"/>
        <v>0</v>
      </c>
      <c r="L56" s="428">
        <v>0.2359</v>
      </c>
      <c r="M56" s="404">
        <f t="shared" si="15"/>
        <v>0</v>
      </c>
      <c r="N56" s="404">
        <v>0.36</v>
      </c>
      <c r="O56" s="404">
        <f t="shared" si="13"/>
        <v>0.36</v>
      </c>
      <c r="P56" s="404">
        <f>O56*F56</f>
        <v>0</v>
      </c>
      <c r="Q56" s="20"/>
      <c r="R56" s="423" t="e">
        <f>D56/Q56*100</f>
        <v>#DIV/0!</v>
      </c>
    </row>
    <row r="57" spans="1:20" ht="23.25" customHeight="1" thickBot="1" x14ac:dyDescent="0.25">
      <c r="A57" s="522"/>
      <c r="B57" s="389" t="s">
        <v>79</v>
      </c>
      <c r="C57" s="363"/>
      <c r="D57" s="364">
        <v>0</v>
      </c>
      <c r="E57" s="367">
        <v>0</v>
      </c>
      <c r="F57" s="381">
        <v>0</v>
      </c>
      <c r="G57" s="410">
        <f>E57*F57</f>
        <v>0</v>
      </c>
      <c r="H57" s="405">
        <f t="shared" si="10"/>
        <v>0</v>
      </c>
      <c r="I57" s="405">
        <f t="shared" si="11"/>
        <v>0</v>
      </c>
      <c r="J57" s="405">
        <f t="shared" si="14"/>
        <v>0</v>
      </c>
      <c r="K57" s="405">
        <f t="shared" si="12"/>
        <v>0</v>
      </c>
      <c r="L57" s="429">
        <v>0.2359</v>
      </c>
      <c r="M57" s="405">
        <f t="shared" si="15"/>
        <v>0</v>
      </c>
      <c r="N57" s="405">
        <v>0.36</v>
      </c>
      <c r="O57" s="405">
        <f t="shared" si="13"/>
        <v>0.36</v>
      </c>
      <c r="P57" s="405">
        <f>O57*F57</f>
        <v>0</v>
      </c>
      <c r="Q57" s="367"/>
      <c r="R57" s="424" t="e">
        <f>D57/Q57*100</f>
        <v>#DIV/0!</v>
      </c>
    </row>
    <row r="58" spans="1:20" ht="23.25" customHeight="1" thickBot="1" x14ac:dyDescent="0.25">
      <c r="A58" s="25"/>
      <c r="B58" s="42"/>
      <c r="C58" s="35"/>
      <c r="D58" s="16"/>
      <c r="E58" s="34"/>
      <c r="F58" s="397"/>
      <c r="G58" s="411">
        <f>SUM(G55:G57)</f>
        <v>0</v>
      </c>
      <c r="H58" s="406"/>
      <c r="I58" s="406"/>
      <c r="J58" s="437"/>
      <c r="K58" s="406"/>
      <c r="L58" s="430"/>
      <c r="M58" s="406"/>
      <c r="N58" s="406"/>
      <c r="O58" s="421"/>
      <c r="P58" s="411">
        <f>SUM(P55:P57)</f>
        <v>0</v>
      </c>
      <c r="Q58" s="43"/>
      <c r="R58" s="426"/>
    </row>
    <row r="59" spans="1:20" ht="13.5" thickBot="1" x14ac:dyDescent="0.25">
      <c r="A59" s="535" t="s">
        <v>65</v>
      </c>
      <c r="B59" s="536"/>
      <c r="C59" s="536"/>
      <c r="D59" s="536"/>
      <c r="E59" s="536"/>
      <c r="F59" s="536"/>
      <c r="G59" s="418">
        <f>SUM(G54,G58,)</f>
        <v>0</v>
      </c>
      <c r="H59" s="399"/>
      <c r="I59" s="399"/>
      <c r="J59" s="399"/>
      <c r="K59" s="399"/>
      <c r="L59" s="399"/>
      <c r="M59" s="399"/>
      <c r="N59" s="399"/>
      <c r="O59" s="399"/>
      <c r="P59" s="373">
        <f>SUM(P54,P58,)</f>
        <v>0</v>
      </c>
      <c r="Q59" s="399"/>
      <c r="R59" s="374"/>
    </row>
    <row r="60" spans="1:20" ht="13.5" thickBot="1" x14ac:dyDescent="0.25">
      <c r="A60" s="554" t="s">
        <v>94</v>
      </c>
      <c r="B60" s="555"/>
      <c r="C60" s="555"/>
      <c r="D60" s="555"/>
      <c r="E60" s="555"/>
      <c r="F60" s="40"/>
      <c r="G60" s="40"/>
      <c r="H60" s="41"/>
      <c r="I60" s="41"/>
      <c r="J60" s="41"/>
      <c r="K60" s="41"/>
      <c r="L60" s="41"/>
      <c r="M60" s="41"/>
      <c r="N60" s="41"/>
      <c r="O60" s="41"/>
      <c r="P60" s="41"/>
      <c r="Q60" s="41"/>
      <c r="R60" s="41"/>
    </row>
    <row r="61" spans="1:20" ht="37.5" customHeight="1" x14ac:dyDescent="0.2">
      <c r="A61" s="520" t="s">
        <v>78</v>
      </c>
      <c r="B61" s="23">
        <v>1</v>
      </c>
      <c r="C61" s="357" t="s">
        <v>194</v>
      </c>
      <c r="D61" s="13">
        <v>0</v>
      </c>
      <c r="E61" s="28">
        <v>0</v>
      </c>
      <c r="F61" s="29">
        <v>0</v>
      </c>
      <c r="G61" s="408">
        <f>E61*F61</f>
        <v>0</v>
      </c>
      <c r="H61" s="403">
        <f>D61*E61</f>
        <v>0</v>
      </c>
      <c r="I61" s="403">
        <f>H61/12</f>
        <v>0</v>
      </c>
      <c r="J61" s="403">
        <f>H61*$J$9</f>
        <v>0</v>
      </c>
      <c r="K61" s="403">
        <f>H61+I61+J61</f>
        <v>0</v>
      </c>
      <c r="L61" s="427">
        <v>0.2359</v>
      </c>
      <c r="M61" s="403">
        <f>K61*L61</f>
        <v>0</v>
      </c>
      <c r="N61" s="403">
        <v>0.36</v>
      </c>
      <c r="O61" s="403">
        <f>N61+M61+K61</f>
        <v>0.36</v>
      </c>
      <c r="P61" s="403">
        <f>O61*F61</f>
        <v>0</v>
      </c>
      <c r="Q61" s="19"/>
      <c r="R61" s="422" t="e">
        <f>D61/Q61*100</f>
        <v>#DIV/0!</v>
      </c>
    </row>
    <row r="62" spans="1:20" ht="30.75" customHeight="1" x14ac:dyDescent="0.2">
      <c r="A62" s="521"/>
      <c r="B62" s="24">
        <v>2</v>
      </c>
      <c r="C62" s="358"/>
      <c r="D62" s="15">
        <v>0</v>
      </c>
      <c r="E62" s="30">
        <v>0</v>
      </c>
      <c r="F62" s="31">
        <v>0</v>
      </c>
      <c r="G62" s="409">
        <f>E62*F62</f>
        <v>0</v>
      </c>
      <c r="H62" s="404">
        <f>D62*E62</f>
        <v>0</v>
      </c>
      <c r="I62" s="404">
        <f>H62/12</f>
        <v>0</v>
      </c>
      <c r="J62" s="404">
        <f>H62*$J$9</f>
        <v>0</v>
      </c>
      <c r="K62" s="404">
        <f>H62+I62+J62</f>
        <v>0</v>
      </c>
      <c r="L62" s="428">
        <v>0.2359</v>
      </c>
      <c r="M62" s="404">
        <f>K62*L62</f>
        <v>0</v>
      </c>
      <c r="N62" s="404">
        <v>0.36</v>
      </c>
      <c r="O62" s="404">
        <f>N62+M62+K62</f>
        <v>0.36</v>
      </c>
      <c r="P62" s="404">
        <f>O62*F62</f>
        <v>0</v>
      </c>
      <c r="Q62" s="20"/>
      <c r="R62" s="423" t="e">
        <f>D62/Q62*100</f>
        <v>#DIV/0!</v>
      </c>
    </row>
    <row r="63" spans="1:20" ht="28.5" customHeight="1" thickBot="1" x14ac:dyDescent="0.25">
      <c r="A63" s="522"/>
      <c r="B63" s="389" t="s">
        <v>79</v>
      </c>
      <c r="C63" s="363"/>
      <c r="D63" s="364">
        <v>0</v>
      </c>
      <c r="E63" s="390">
        <v>0</v>
      </c>
      <c r="F63" s="391">
        <v>0</v>
      </c>
      <c r="G63" s="410">
        <f>E63*F63</f>
        <v>0</v>
      </c>
      <c r="H63" s="405">
        <f>D63*E63</f>
        <v>0</v>
      </c>
      <c r="I63" s="405">
        <f>H63/12</f>
        <v>0</v>
      </c>
      <c r="J63" s="405">
        <f>H63*$J$9</f>
        <v>0</v>
      </c>
      <c r="K63" s="405">
        <f>H63+I63+J63</f>
        <v>0</v>
      </c>
      <c r="L63" s="429">
        <v>0.2359</v>
      </c>
      <c r="M63" s="405">
        <f>K63*L63</f>
        <v>0</v>
      </c>
      <c r="N63" s="405">
        <v>0.36</v>
      </c>
      <c r="O63" s="405">
        <f>N63+M63+K63</f>
        <v>0.36</v>
      </c>
      <c r="P63" s="405">
        <f>O63*F63</f>
        <v>0</v>
      </c>
      <c r="Q63" s="367"/>
      <c r="R63" s="424" t="e">
        <f>D63/Q63*100</f>
        <v>#DIV/0!</v>
      </c>
    </row>
    <row r="64" spans="1:20" ht="13.5" thickBot="1" x14ac:dyDescent="0.25">
      <c r="A64" s="535" t="s">
        <v>84</v>
      </c>
      <c r="B64" s="536"/>
      <c r="C64" s="536"/>
      <c r="D64" s="536"/>
      <c r="E64" s="398"/>
      <c r="F64" s="398"/>
      <c r="G64" s="418">
        <f>SUM(G61:G63)</f>
        <v>0</v>
      </c>
      <c r="H64" s="399"/>
      <c r="I64" s="399"/>
      <c r="J64" s="399"/>
      <c r="K64" s="399"/>
      <c r="L64" s="399"/>
      <c r="M64" s="399"/>
      <c r="N64" s="399"/>
      <c r="O64" s="399"/>
      <c r="P64" s="373">
        <f>SUM(P61:P63)</f>
        <v>0</v>
      </c>
      <c r="Q64" s="399"/>
      <c r="R64" s="374"/>
    </row>
    <row r="65" spans="1:18" ht="24.75" customHeight="1" x14ac:dyDescent="0.2">
      <c r="A65" s="478" t="s">
        <v>21</v>
      </c>
      <c r="B65" s="478"/>
      <c r="C65" s="478"/>
      <c r="D65" s="478"/>
      <c r="E65" s="478"/>
      <c r="F65" s="478"/>
      <c r="G65" s="478"/>
      <c r="H65" s="478"/>
      <c r="I65" s="478"/>
      <c r="J65" s="478"/>
      <c r="K65" s="478"/>
      <c r="L65" s="478"/>
      <c r="M65" s="478"/>
      <c r="N65" s="478"/>
      <c r="O65" s="478"/>
      <c r="P65" s="205"/>
      <c r="Q65" s="205"/>
      <c r="R65" s="205"/>
    </row>
    <row r="66" spans="1:18" x14ac:dyDescent="0.2">
      <c r="A66" s="514" t="s">
        <v>197</v>
      </c>
      <c r="B66" s="514"/>
      <c r="C66" s="514"/>
      <c r="D66" s="514"/>
      <c r="E66" s="514"/>
      <c r="F66" s="514"/>
      <c r="G66" s="514"/>
      <c r="H66" s="514"/>
      <c r="I66" s="514"/>
      <c r="J66" s="514"/>
      <c r="K66" s="514"/>
      <c r="L66" s="514"/>
      <c r="M66" s="514"/>
      <c r="N66" s="514"/>
      <c r="O66" s="514"/>
      <c r="P66" s="514"/>
      <c r="Q66" s="324"/>
      <c r="R66" s="324"/>
    </row>
    <row r="67" spans="1:18" x14ac:dyDescent="0.2">
      <c r="A67" s="514" t="s">
        <v>198</v>
      </c>
      <c r="B67" s="514"/>
      <c r="C67" s="514"/>
      <c r="D67" s="514"/>
      <c r="E67" s="514"/>
      <c r="F67" s="514"/>
      <c r="G67" s="514"/>
      <c r="H67" s="514"/>
      <c r="I67" s="514"/>
      <c r="J67" s="514"/>
      <c r="K67" s="514"/>
      <c r="L67" s="514"/>
      <c r="M67" s="514"/>
      <c r="N67" s="514"/>
      <c r="O67" s="514"/>
      <c r="P67" s="514"/>
      <c r="Q67" s="324"/>
      <c r="R67" s="324"/>
    </row>
    <row r="68" spans="1:18" x14ac:dyDescent="0.2">
      <c r="A68" s="514" t="s">
        <v>199</v>
      </c>
      <c r="B68" s="514"/>
      <c r="C68" s="514"/>
      <c r="D68" s="514"/>
      <c r="E68" s="514"/>
      <c r="F68" s="514"/>
      <c r="G68" s="514"/>
      <c r="H68" s="514"/>
      <c r="I68" s="514"/>
      <c r="J68" s="514"/>
      <c r="K68" s="514"/>
      <c r="L68" s="514"/>
      <c r="M68" s="514"/>
      <c r="N68" s="514"/>
      <c r="O68" s="514"/>
      <c r="P68" s="514"/>
      <c r="Q68" s="324"/>
      <c r="R68" s="324"/>
    </row>
    <row r="69" spans="1:18" x14ac:dyDescent="0.2">
      <c r="A69" s="514" t="s">
        <v>200</v>
      </c>
      <c r="B69" s="514"/>
      <c r="C69" s="514"/>
      <c r="D69" s="514"/>
      <c r="E69" s="514"/>
      <c r="F69" s="514"/>
      <c r="G69" s="514"/>
      <c r="H69" s="514"/>
      <c r="I69" s="514"/>
      <c r="J69" s="514"/>
      <c r="K69" s="514"/>
      <c r="L69" s="514"/>
      <c r="M69" s="514"/>
      <c r="N69" s="514"/>
      <c r="O69" s="514"/>
      <c r="P69" s="514"/>
      <c r="Q69" s="324"/>
      <c r="R69" s="324"/>
    </row>
    <row r="70" spans="1:18" x14ac:dyDescent="0.2">
      <c r="A70" s="514" t="s">
        <v>201</v>
      </c>
      <c r="B70" s="514"/>
      <c r="C70" s="514"/>
      <c r="D70" s="514"/>
      <c r="E70" s="514"/>
      <c r="F70" s="514"/>
      <c r="G70" s="514"/>
      <c r="H70" s="514"/>
      <c r="I70" s="514"/>
      <c r="J70" s="514"/>
      <c r="K70" s="514"/>
      <c r="L70" s="514"/>
      <c r="M70" s="514"/>
      <c r="N70" s="514"/>
      <c r="O70" s="514"/>
      <c r="P70" s="514"/>
      <c r="Q70" s="324"/>
      <c r="R70" s="324"/>
    </row>
    <row r="71" spans="1:18" x14ac:dyDescent="0.2">
      <c r="A71" s="514" t="s">
        <v>202</v>
      </c>
      <c r="B71" s="514"/>
      <c r="C71" s="514"/>
      <c r="D71" s="514"/>
      <c r="E71" s="514"/>
      <c r="F71" s="514"/>
      <c r="G71" s="514"/>
      <c r="H71" s="514"/>
      <c r="I71" s="514"/>
      <c r="J71" s="514"/>
      <c r="K71" s="514"/>
      <c r="L71" s="514"/>
      <c r="M71" s="514"/>
      <c r="N71" s="514"/>
      <c r="O71" s="514"/>
      <c r="P71" s="514"/>
      <c r="Q71" s="324"/>
      <c r="R71" s="324"/>
    </row>
    <row r="72" spans="1:18" x14ac:dyDescent="0.2">
      <c r="A72" s="514" t="s">
        <v>214</v>
      </c>
      <c r="B72" s="514"/>
      <c r="C72" s="514"/>
      <c r="D72" s="514"/>
      <c r="E72" s="514"/>
      <c r="F72" s="514"/>
      <c r="G72" s="514"/>
      <c r="H72" s="514"/>
      <c r="I72" s="514"/>
      <c r="J72" s="514"/>
      <c r="K72" s="514"/>
      <c r="L72" s="514"/>
      <c r="M72" s="514"/>
      <c r="N72" s="514"/>
      <c r="O72" s="514"/>
      <c r="P72" s="514"/>
      <c r="Q72" s="324"/>
      <c r="R72" s="324"/>
    </row>
    <row r="73" spans="1:18" x14ac:dyDescent="0.2">
      <c r="A73" s="514" t="s">
        <v>203</v>
      </c>
      <c r="B73" s="514"/>
      <c r="C73" s="514"/>
      <c r="D73" s="514"/>
      <c r="E73" s="514"/>
      <c r="F73" s="514"/>
      <c r="G73" s="514"/>
      <c r="H73" s="514"/>
      <c r="I73" s="514"/>
      <c r="J73" s="514"/>
      <c r="K73" s="514"/>
      <c r="L73" s="514"/>
      <c r="M73" s="514"/>
      <c r="N73" s="514"/>
      <c r="O73" s="514"/>
      <c r="P73" s="514"/>
      <c r="Q73" s="324"/>
      <c r="R73" s="324"/>
    </row>
    <row r="74" spans="1:18" x14ac:dyDescent="0.2">
      <c r="A74" s="514" t="s">
        <v>204</v>
      </c>
      <c r="B74" s="514"/>
      <c r="C74" s="514"/>
      <c r="D74" s="514"/>
      <c r="E74" s="514"/>
      <c r="F74" s="514"/>
      <c r="G74" s="514"/>
      <c r="H74" s="514"/>
      <c r="I74" s="514"/>
      <c r="J74" s="514"/>
      <c r="K74" s="514"/>
      <c r="L74" s="514"/>
      <c r="M74" s="514"/>
      <c r="N74" s="514"/>
      <c r="O74" s="514"/>
      <c r="P74" s="514"/>
      <c r="Q74" s="324"/>
      <c r="R74" s="324"/>
    </row>
    <row r="75" spans="1:18" x14ac:dyDescent="0.2">
      <c r="A75" s="514" t="s">
        <v>205</v>
      </c>
      <c r="B75" s="514"/>
      <c r="C75" s="514"/>
      <c r="D75" s="514"/>
      <c r="E75" s="514"/>
      <c r="F75" s="514"/>
      <c r="G75" s="514"/>
      <c r="H75" s="514"/>
      <c r="I75" s="514"/>
      <c r="J75" s="514"/>
      <c r="K75" s="514"/>
      <c r="L75" s="514"/>
      <c r="M75" s="514"/>
      <c r="N75" s="514"/>
      <c r="O75" s="514"/>
      <c r="P75" s="514"/>
      <c r="Q75" s="324"/>
      <c r="R75" s="324"/>
    </row>
    <row r="76" spans="1:18" x14ac:dyDescent="0.2">
      <c r="A76" s="514" t="s">
        <v>206</v>
      </c>
      <c r="B76" s="514"/>
      <c r="C76" s="514"/>
      <c r="D76" s="514"/>
      <c r="E76" s="514"/>
      <c r="F76" s="514"/>
      <c r="G76" s="514"/>
      <c r="H76" s="514"/>
      <c r="I76" s="514"/>
      <c r="J76" s="514"/>
      <c r="K76" s="514"/>
      <c r="L76" s="514"/>
      <c r="M76" s="514"/>
      <c r="N76" s="514"/>
      <c r="O76" s="514"/>
      <c r="P76" s="514"/>
      <c r="Q76" s="324"/>
      <c r="R76" s="324"/>
    </row>
    <row r="77" spans="1:18" ht="24.75" customHeight="1" x14ac:dyDescent="0.2">
      <c r="A77" s="519" t="s">
        <v>207</v>
      </c>
      <c r="B77" s="519"/>
      <c r="C77" s="519"/>
      <c r="D77" s="519"/>
      <c r="E77" s="519"/>
      <c r="F77" s="519"/>
      <c r="G77" s="519"/>
      <c r="H77" s="519"/>
      <c r="I77" s="519"/>
      <c r="J77" s="519"/>
      <c r="K77" s="519"/>
      <c r="L77" s="519"/>
      <c r="M77" s="519"/>
      <c r="N77" s="519"/>
      <c r="O77" s="519"/>
      <c r="P77" s="519"/>
      <c r="Q77" s="325"/>
      <c r="R77" s="325"/>
    </row>
    <row r="78" spans="1:18" x14ac:dyDescent="0.2">
      <c r="A78" s="514" t="s">
        <v>208</v>
      </c>
      <c r="B78" s="514"/>
      <c r="C78" s="514"/>
      <c r="D78" s="514"/>
      <c r="E78" s="514"/>
      <c r="F78" s="514"/>
      <c r="G78" s="514"/>
      <c r="H78" s="514"/>
      <c r="I78" s="514"/>
      <c r="J78" s="514"/>
      <c r="K78" s="514"/>
      <c r="L78" s="514"/>
      <c r="M78" s="514"/>
      <c r="N78" s="514"/>
      <c r="O78" s="514"/>
      <c r="P78" s="514"/>
      <c r="Q78" s="324"/>
      <c r="R78" s="324"/>
    </row>
    <row r="79" spans="1:18" x14ac:dyDescent="0.2">
      <c r="A79" s="514" t="s">
        <v>209</v>
      </c>
      <c r="B79" s="514"/>
      <c r="C79" s="514"/>
      <c r="D79" s="514"/>
      <c r="E79" s="514"/>
      <c r="F79" s="514"/>
      <c r="G79" s="514"/>
      <c r="H79" s="514"/>
      <c r="I79" s="514"/>
      <c r="J79" s="514"/>
      <c r="K79" s="514"/>
      <c r="L79" s="514"/>
      <c r="M79" s="514"/>
      <c r="N79" s="514"/>
      <c r="O79" s="514"/>
      <c r="P79" s="514"/>
      <c r="Q79" s="324"/>
      <c r="R79" s="324"/>
    </row>
    <row r="80" spans="1:18" x14ac:dyDescent="0.2">
      <c r="A80" s="514" t="s">
        <v>210</v>
      </c>
      <c r="B80" s="514"/>
      <c r="C80" s="514"/>
      <c r="D80" s="514"/>
      <c r="E80" s="514"/>
      <c r="F80" s="514"/>
      <c r="G80" s="514"/>
      <c r="H80" s="514"/>
      <c r="I80" s="514"/>
      <c r="J80" s="514"/>
      <c r="K80" s="514"/>
      <c r="L80" s="514"/>
      <c r="M80" s="514"/>
      <c r="N80" s="514"/>
      <c r="O80" s="514"/>
      <c r="P80" s="514"/>
      <c r="Q80" s="324"/>
      <c r="R80" s="324"/>
    </row>
    <row r="81" spans="1:18" x14ac:dyDescent="0.2">
      <c r="A81" s="514" t="s">
        <v>211</v>
      </c>
      <c r="B81" s="514"/>
      <c r="C81" s="514"/>
      <c r="D81" s="514"/>
      <c r="E81" s="514"/>
      <c r="F81" s="514"/>
      <c r="G81" s="514"/>
      <c r="H81" s="514"/>
      <c r="I81" s="514"/>
      <c r="J81" s="514"/>
      <c r="K81" s="514"/>
      <c r="L81" s="514"/>
      <c r="M81" s="514"/>
      <c r="N81" s="514"/>
      <c r="O81" s="514"/>
      <c r="P81" s="514"/>
      <c r="Q81" s="324"/>
      <c r="R81" s="324"/>
    </row>
    <row r="82" spans="1:18" x14ac:dyDescent="0.2">
      <c r="A82" s="514" t="s">
        <v>215</v>
      </c>
      <c r="B82" s="514"/>
      <c r="C82" s="514"/>
      <c r="D82" s="514"/>
      <c r="E82" s="514"/>
      <c r="F82" s="514"/>
      <c r="G82" s="514"/>
      <c r="H82" s="514"/>
      <c r="I82" s="514"/>
      <c r="J82" s="514"/>
      <c r="K82" s="514"/>
      <c r="L82" s="514"/>
      <c r="M82" s="514"/>
      <c r="N82" s="514"/>
      <c r="O82" s="514"/>
      <c r="P82" s="514"/>
      <c r="Q82" s="553"/>
      <c r="R82" s="553"/>
    </row>
    <row r="83" spans="1:18" x14ac:dyDescent="0.2">
      <c r="A83" s="514" t="s">
        <v>216</v>
      </c>
      <c r="B83" s="514"/>
      <c r="C83" s="514"/>
      <c r="D83" s="514"/>
      <c r="E83" s="514"/>
      <c r="F83" s="514"/>
      <c r="G83" s="514"/>
      <c r="H83" s="514"/>
      <c r="I83" s="514"/>
      <c r="J83" s="514"/>
      <c r="K83" s="514"/>
      <c r="L83" s="514"/>
      <c r="M83" s="514"/>
      <c r="N83" s="514"/>
      <c r="O83" s="514"/>
      <c r="P83" s="514"/>
    </row>
    <row r="99" spans="2:20" s="4" customFormat="1" ht="30" customHeight="1" x14ac:dyDescent="0.2">
      <c r="B99" s="39"/>
      <c r="C99" s="5"/>
      <c r="D99" s="6"/>
      <c r="E99" s="6"/>
      <c r="F99" s="6"/>
      <c r="G99" s="6"/>
      <c r="H99" s="39"/>
      <c r="I99" s="39"/>
      <c r="J99" s="39"/>
      <c r="K99" s="39"/>
      <c r="L99" s="39"/>
      <c r="M99" s="39"/>
      <c r="N99" s="39"/>
      <c r="O99" s="39"/>
      <c r="P99" s="39"/>
      <c r="Q99" s="39"/>
      <c r="R99" s="39"/>
      <c r="S99" s="39"/>
      <c r="T99" s="5"/>
    </row>
    <row r="100" spans="2:20" s="4" customFormat="1" ht="18" customHeight="1" x14ac:dyDescent="0.2">
      <c r="B100" s="39"/>
      <c r="C100" s="5"/>
      <c r="D100" s="6"/>
      <c r="E100" s="6"/>
      <c r="F100" s="6"/>
      <c r="G100" s="6"/>
      <c r="H100" s="39"/>
      <c r="I100" s="39"/>
      <c r="J100" s="39"/>
      <c r="K100" s="39"/>
      <c r="L100" s="39"/>
      <c r="M100" s="39"/>
      <c r="N100" s="39"/>
      <c r="O100" s="39"/>
      <c r="P100" s="39"/>
      <c r="Q100" s="39"/>
      <c r="R100" s="39"/>
      <c r="S100" s="39"/>
      <c r="T100" s="5"/>
    </row>
  </sheetData>
  <mergeCells count="60">
    <mergeCell ref="A83:P83"/>
    <mergeCell ref="A29:R29"/>
    <mergeCell ref="A82:R82"/>
    <mergeCell ref="A81:P81"/>
    <mergeCell ref="A60:E60"/>
    <mergeCell ref="A61:A63"/>
    <mergeCell ref="A64:D64"/>
    <mergeCell ref="A69:P69"/>
    <mergeCell ref="J65:L65"/>
    <mergeCell ref="A78:P78"/>
    <mergeCell ref="G65:I65"/>
    <mergeCell ref="A73:P73"/>
    <mergeCell ref="A68:P68"/>
    <mergeCell ref="A35:D35"/>
    <mergeCell ref="A37:A39"/>
    <mergeCell ref="A41:A43"/>
    <mergeCell ref="A9:I9"/>
    <mergeCell ref="B10:B12"/>
    <mergeCell ref="G10:G12"/>
    <mergeCell ref="H10:N10"/>
    <mergeCell ref="C10:C12"/>
    <mergeCell ref="D10:D12"/>
    <mergeCell ref="F10:F12"/>
    <mergeCell ref="E10:E12"/>
    <mergeCell ref="M2:P2"/>
    <mergeCell ref="I3:P3"/>
    <mergeCell ref="B5:P5"/>
    <mergeCell ref="B6:P6"/>
    <mergeCell ref="B7:P7"/>
    <mergeCell ref="D65:F65"/>
    <mergeCell ref="O10:P11"/>
    <mergeCell ref="A10:A12"/>
    <mergeCell ref="A28:F28"/>
    <mergeCell ref="A20:A22"/>
    <mergeCell ref="A24:A26"/>
    <mergeCell ref="A16:A18"/>
    <mergeCell ref="A45:A47"/>
    <mergeCell ref="A30:A31"/>
    <mergeCell ref="A36:E36"/>
    <mergeCell ref="Q10:R11"/>
    <mergeCell ref="A14:R14"/>
    <mergeCell ref="A15:R15"/>
    <mergeCell ref="A59:F59"/>
    <mergeCell ref="A55:A57"/>
    <mergeCell ref="A80:P80"/>
    <mergeCell ref="A49:D49"/>
    <mergeCell ref="A50:E50"/>
    <mergeCell ref="A79:P79"/>
    <mergeCell ref="A75:P75"/>
    <mergeCell ref="A76:P76"/>
    <mergeCell ref="A77:P77"/>
    <mergeCell ref="A70:P70"/>
    <mergeCell ref="A71:P71"/>
    <mergeCell ref="A74:P74"/>
    <mergeCell ref="M65:O65"/>
    <mergeCell ref="A72:P72"/>
    <mergeCell ref="A51:A53"/>
    <mergeCell ref="A66:P66"/>
    <mergeCell ref="A67:P67"/>
    <mergeCell ref="A65:C65"/>
  </mergeCells>
  <phoneticPr fontId="27" type="noConversion"/>
  <pageMargins left="0" right="0" top="0.39370078740157483" bottom="0.23622047244094491" header="0.23622047244094491" footer="0.15748031496062992"/>
  <pageSetup paperSize="9" scale="79" fitToHeight="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1"/>
  <sheetViews>
    <sheetView workbookViewId="0">
      <selection activeCell="N7" sqref="N7"/>
    </sheetView>
  </sheetViews>
  <sheetFormatPr defaultColWidth="9.28515625" defaultRowHeight="14.25" x14ac:dyDescent="0.2"/>
  <cols>
    <col min="1" max="1" width="6.7109375" style="1" customWidth="1"/>
    <col min="2" max="2" width="60" style="1" customWidth="1"/>
    <col min="3" max="3" width="18.42578125" style="85" customWidth="1"/>
    <col min="4" max="4" width="13.7109375" style="85" customWidth="1"/>
    <col min="5" max="6" width="15.7109375" style="1" customWidth="1"/>
    <col min="7" max="7" width="16.42578125" style="1" customWidth="1"/>
    <col min="8" max="8" width="15.7109375" style="1" customWidth="1"/>
    <col min="9" max="9" width="14.42578125" style="1" customWidth="1"/>
    <col min="10" max="10" width="16.28515625" style="1" customWidth="1"/>
    <col min="11" max="11" width="15.7109375" style="1" customWidth="1"/>
    <col min="12" max="12" width="13.7109375" style="1" customWidth="1"/>
    <col min="13" max="16384" width="9.28515625" style="1"/>
  </cols>
  <sheetData>
    <row r="1" spans="1:12" ht="15" x14ac:dyDescent="0.2">
      <c r="A1" s="127"/>
      <c r="B1" s="127"/>
      <c r="C1" s="128"/>
      <c r="D1" s="485"/>
      <c r="E1" s="485"/>
      <c r="F1" s="485"/>
      <c r="G1" s="485"/>
      <c r="H1" s="485"/>
      <c r="I1" s="485"/>
      <c r="J1" s="485"/>
      <c r="K1" s="80"/>
      <c r="L1" s="80"/>
    </row>
    <row r="2" spans="1:12" x14ac:dyDescent="0.2">
      <c r="A2" s="127"/>
      <c r="B2" s="127"/>
      <c r="C2" s="128"/>
      <c r="D2" s="486" t="s">
        <v>244</v>
      </c>
      <c r="E2" s="486"/>
      <c r="F2" s="486"/>
      <c r="G2" s="486"/>
      <c r="H2" s="486"/>
      <c r="I2" s="486"/>
      <c r="J2" s="486"/>
      <c r="K2" s="80"/>
      <c r="L2" s="80"/>
    </row>
    <row r="3" spans="1:12" ht="18.600000000000001" customHeight="1" x14ac:dyDescent="0.25">
      <c r="A3" s="558" t="s">
        <v>5</v>
      </c>
      <c r="B3" s="558"/>
      <c r="C3" s="558"/>
      <c r="D3" s="558"/>
      <c r="E3" s="558"/>
      <c r="F3" s="558"/>
      <c r="G3" s="558"/>
      <c r="H3" s="558"/>
      <c r="I3" s="558"/>
      <c r="J3" s="558"/>
      <c r="K3" s="86"/>
      <c r="L3" s="86"/>
    </row>
    <row r="4" spans="1:12" ht="16.350000000000001" customHeight="1" x14ac:dyDescent="0.2">
      <c r="A4" s="127"/>
      <c r="B4" s="127"/>
      <c r="C4" s="128"/>
      <c r="D4" s="128"/>
      <c r="E4" s="127"/>
      <c r="F4" s="127"/>
      <c r="G4" s="127"/>
      <c r="H4" s="127"/>
      <c r="I4" s="127"/>
      <c r="J4" s="127"/>
    </row>
    <row r="5" spans="1:12" ht="39.75" customHeight="1" thickBot="1" x14ac:dyDescent="0.25">
      <c r="A5" s="564" t="s">
        <v>114</v>
      </c>
      <c r="B5" s="564"/>
      <c r="C5" s="564"/>
      <c r="D5" s="564"/>
      <c r="E5" s="564"/>
      <c r="F5" s="564"/>
      <c r="G5" s="564"/>
      <c r="H5" s="564"/>
      <c r="I5" s="564"/>
      <c r="J5" s="564"/>
      <c r="K5" s="83"/>
      <c r="L5" s="83"/>
    </row>
    <row r="6" spans="1:12" ht="166.5" customHeight="1" thickBot="1" x14ac:dyDescent="0.25">
      <c r="A6" s="89" t="s">
        <v>8</v>
      </c>
      <c r="B6" s="90" t="s">
        <v>9</v>
      </c>
      <c r="C6" s="438" t="s">
        <v>217</v>
      </c>
      <c r="D6" s="438" t="s">
        <v>218</v>
      </c>
      <c r="E6" s="90" t="s">
        <v>111</v>
      </c>
      <c r="F6" s="90" t="s">
        <v>112</v>
      </c>
      <c r="G6" s="90" t="s">
        <v>113</v>
      </c>
      <c r="H6" s="438" t="s">
        <v>219</v>
      </c>
      <c r="I6" s="438" t="s">
        <v>220</v>
      </c>
      <c r="J6" s="439" t="s">
        <v>221</v>
      </c>
      <c r="L6" s="85"/>
    </row>
    <row r="7" spans="1:12" x14ac:dyDescent="0.2">
      <c r="A7" s="91" t="s">
        <v>24</v>
      </c>
      <c r="B7" s="561" t="s">
        <v>222</v>
      </c>
      <c r="C7" s="562"/>
      <c r="D7" s="562"/>
      <c r="E7" s="562"/>
      <c r="F7" s="562"/>
      <c r="G7" s="562"/>
      <c r="H7" s="562"/>
      <c r="I7" s="562"/>
      <c r="J7" s="563"/>
    </row>
    <row r="8" spans="1:12" ht="15.6" customHeight="1" x14ac:dyDescent="0.2">
      <c r="A8" s="92" t="s">
        <v>26</v>
      </c>
      <c r="B8" s="93" t="s">
        <v>93</v>
      </c>
      <c r="C8" s="177">
        <f>'2_Darba efektivitāte'!C21</f>
        <v>1200</v>
      </c>
      <c r="D8" s="94">
        <f>'3_Darbinieki un atalgojums'!P19</f>
        <v>0</v>
      </c>
      <c r="E8" s="250">
        <v>50</v>
      </c>
      <c r="F8" s="250">
        <v>50</v>
      </c>
      <c r="G8" s="250">
        <v>50</v>
      </c>
      <c r="H8" s="95">
        <f>SUM(D8:G8)</f>
        <v>150</v>
      </c>
      <c r="I8" s="95">
        <f>H8/C8</f>
        <v>0.125</v>
      </c>
      <c r="J8" s="96">
        <f>H8*36</f>
        <v>5400</v>
      </c>
    </row>
    <row r="9" spans="1:12" ht="15" x14ac:dyDescent="0.2">
      <c r="A9" s="92" t="s">
        <v>27</v>
      </c>
      <c r="B9" s="93" t="s">
        <v>95</v>
      </c>
      <c r="C9" s="177">
        <f>'2_Darba efektivitāte'!C30</f>
        <v>800</v>
      </c>
      <c r="D9" s="94">
        <f>'3_Darbinieki un atalgojums'!P23</f>
        <v>0</v>
      </c>
      <c r="E9" s="250">
        <v>50</v>
      </c>
      <c r="F9" s="250">
        <v>50</v>
      </c>
      <c r="G9" s="250">
        <v>50</v>
      </c>
      <c r="H9" s="95">
        <f>SUM(D9:G9)</f>
        <v>150</v>
      </c>
      <c r="I9" s="95">
        <f>H9/C9</f>
        <v>0.1875</v>
      </c>
      <c r="J9" s="96">
        <f>H9*36</f>
        <v>5400</v>
      </c>
    </row>
    <row r="10" spans="1:12" ht="15.75" thickBot="1" x14ac:dyDescent="0.3">
      <c r="A10" s="92" t="s">
        <v>30</v>
      </c>
      <c r="B10" s="93" t="s">
        <v>96</v>
      </c>
      <c r="C10" s="177">
        <f>'2_Darba efektivitāte'!C40</f>
        <v>900</v>
      </c>
      <c r="D10" s="97">
        <f>'3_Darbinieki un atalgojums'!P27</f>
        <v>0</v>
      </c>
      <c r="E10" s="250">
        <v>50</v>
      </c>
      <c r="F10" s="250">
        <v>50</v>
      </c>
      <c r="G10" s="250">
        <v>50</v>
      </c>
      <c r="H10" s="95">
        <f>SUM(D10:G10)</f>
        <v>150</v>
      </c>
      <c r="I10" s="95">
        <f>H10/C10</f>
        <v>0.16666666666666666</v>
      </c>
      <c r="J10" s="96">
        <f>H10*36</f>
        <v>5400</v>
      </c>
    </row>
    <row r="11" spans="1:12" ht="17.100000000000001" customHeight="1" thickBot="1" x14ac:dyDescent="0.25">
      <c r="A11" s="565" t="s">
        <v>19</v>
      </c>
      <c r="B11" s="566"/>
      <c r="C11" s="98">
        <f t="shared" ref="C11:H11" si="0">SUM(C8:C10)</f>
        <v>2900</v>
      </c>
      <c r="D11" s="98">
        <f t="shared" si="0"/>
        <v>0</v>
      </c>
      <c r="E11" s="98">
        <f t="shared" si="0"/>
        <v>150</v>
      </c>
      <c r="F11" s="98">
        <f t="shared" si="0"/>
        <v>150</v>
      </c>
      <c r="G11" s="98">
        <f t="shared" si="0"/>
        <v>150</v>
      </c>
      <c r="H11" s="98">
        <f t="shared" si="0"/>
        <v>450</v>
      </c>
      <c r="I11" s="98">
        <f>H11/C11</f>
        <v>0.15517241379310345</v>
      </c>
      <c r="J11" s="99">
        <f>H11*36</f>
        <v>16200</v>
      </c>
    </row>
    <row r="12" spans="1:12" ht="6.6" customHeight="1" thickBot="1" x14ac:dyDescent="0.25">
      <c r="A12" s="100"/>
      <c r="B12" s="101"/>
      <c r="C12" s="101"/>
      <c r="D12" s="101"/>
      <c r="E12" s="101"/>
      <c r="F12" s="101"/>
      <c r="G12" s="101"/>
      <c r="H12" s="101"/>
      <c r="I12" s="101"/>
      <c r="J12" s="102"/>
    </row>
    <row r="13" spans="1:12" x14ac:dyDescent="0.2">
      <c r="A13" s="103" t="s">
        <v>25</v>
      </c>
      <c r="B13" s="561" t="s">
        <v>88</v>
      </c>
      <c r="C13" s="562"/>
      <c r="D13" s="562"/>
      <c r="E13" s="562"/>
      <c r="F13" s="562"/>
      <c r="G13" s="562"/>
      <c r="H13" s="562"/>
      <c r="I13" s="562"/>
      <c r="J13" s="563"/>
    </row>
    <row r="14" spans="1:12" ht="15" x14ac:dyDescent="0.2">
      <c r="A14" s="92" t="s">
        <v>28</v>
      </c>
      <c r="B14" s="93" t="s">
        <v>93</v>
      </c>
      <c r="C14" s="177">
        <f>C8</f>
        <v>1200</v>
      </c>
      <c r="D14" s="94">
        <f>'3_Darbinieki un atalgojums'!P32</f>
        <v>0</v>
      </c>
      <c r="E14" s="250">
        <v>50</v>
      </c>
      <c r="F14" s="250">
        <v>50</v>
      </c>
      <c r="G14" s="250">
        <v>50</v>
      </c>
      <c r="H14" s="95">
        <f>SUM(D14:G14)</f>
        <v>150</v>
      </c>
      <c r="I14" s="95">
        <f>H14/C14</f>
        <v>0.125</v>
      </c>
      <c r="J14" s="96">
        <f>H14*36</f>
        <v>5400</v>
      </c>
    </row>
    <row r="15" spans="1:12" ht="15.75" thickBot="1" x14ac:dyDescent="0.25">
      <c r="A15" s="253" t="s">
        <v>29</v>
      </c>
      <c r="B15" s="254" t="s">
        <v>96</v>
      </c>
      <c r="C15" s="255">
        <f>C9</f>
        <v>800</v>
      </c>
      <c r="D15" s="256">
        <f>'3_Darbinieki un atalgojums'!P34</f>
        <v>0</v>
      </c>
      <c r="E15" s="251">
        <v>50</v>
      </c>
      <c r="F15" s="251">
        <v>50</v>
      </c>
      <c r="G15" s="251">
        <v>50</v>
      </c>
      <c r="H15" s="257">
        <f>SUM(D15:G15)</f>
        <v>150</v>
      </c>
      <c r="I15" s="257">
        <f>H15/C15</f>
        <v>0.1875</v>
      </c>
      <c r="J15" s="258">
        <f>H15*36</f>
        <v>5400</v>
      </c>
    </row>
    <row r="16" spans="1:12" ht="15.75" thickBot="1" x14ac:dyDescent="0.25">
      <c r="A16" s="565" t="s">
        <v>19</v>
      </c>
      <c r="B16" s="571"/>
      <c r="C16" s="104">
        <f t="shared" ref="C16:H16" si="1">SUM(C14:C15)</f>
        <v>2000</v>
      </c>
      <c r="D16" s="98">
        <f t="shared" si="1"/>
        <v>0</v>
      </c>
      <c r="E16" s="98">
        <f t="shared" si="1"/>
        <v>100</v>
      </c>
      <c r="F16" s="98">
        <f t="shared" si="1"/>
        <v>100</v>
      </c>
      <c r="G16" s="98">
        <f t="shared" si="1"/>
        <v>100</v>
      </c>
      <c r="H16" s="98">
        <f t="shared" si="1"/>
        <v>300</v>
      </c>
      <c r="I16" s="259">
        <f>H16/C16</f>
        <v>0.15</v>
      </c>
      <c r="J16" s="99">
        <f>H16*36</f>
        <v>10800</v>
      </c>
    </row>
    <row r="17" spans="1:10" x14ac:dyDescent="0.2">
      <c r="A17" s="91" t="s">
        <v>77</v>
      </c>
      <c r="B17" s="561" t="s">
        <v>223</v>
      </c>
      <c r="C17" s="562"/>
      <c r="D17" s="562"/>
      <c r="E17" s="562"/>
      <c r="F17" s="562"/>
      <c r="G17" s="562"/>
      <c r="H17" s="562"/>
      <c r="I17" s="562"/>
      <c r="J17" s="563"/>
    </row>
    <row r="18" spans="1:10" ht="15" x14ac:dyDescent="0.2">
      <c r="A18" s="105" t="s">
        <v>42</v>
      </c>
      <c r="B18" s="106" t="s">
        <v>93</v>
      </c>
      <c r="C18" s="178">
        <f>'2_Darba efektivitāte'!C53</f>
        <v>100</v>
      </c>
      <c r="D18" s="182">
        <f>'3_Darbinieki un atalgojums'!P40</f>
        <v>0</v>
      </c>
      <c r="E18" s="251">
        <v>50</v>
      </c>
      <c r="F18" s="251">
        <v>50</v>
      </c>
      <c r="G18" s="251">
        <v>50</v>
      </c>
      <c r="H18" s="107">
        <f>SUM(D18:G18)</f>
        <v>150</v>
      </c>
      <c r="I18" s="107">
        <f>H18/C18</f>
        <v>1.5</v>
      </c>
      <c r="J18" s="108">
        <f>H18*36</f>
        <v>5400</v>
      </c>
    </row>
    <row r="19" spans="1:10" ht="15" x14ac:dyDescent="0.2">
      <c r="A19" s="105" t="s">
        <v>115</v>
      </c>
      <c r="B19" s="106" t="s">
        <v>95</v>
      </c>
      <c r="C19" s="178">
        <f>'2_Darba efektivitāte'!C54</f>
        <v>100</v>
      </c>
      <c r="D19" s="182">
        <f>'3_Darbinieki un atalgojums'!P44</f>
        <v>0</v>
      </c>
      <c r="E19" s="251">
        <v>50</v>
      </c>
      <c r="F19" s="251">
        <v>50</v>
      </c>
      <c r="G19" s="251">
        <v>50</v>
      </c>
      <c r="H19" s="107">
        <f>SUM(D19:G19)</f>
        <v>150</v>
      </c>
      <c r="I19" s="107">
        <f>H19/C19</f>
        <v>1.5</v>
      </c>
      <c r="J19" s="108">
        <f>H19*36</f>
        <v>5400</v>
      </c>
    </row>
    <row r="20" spans="1:10" ht="15.75" thickBot="1" x14ac:dyDescent="0.25">
      <c r="A20" s="105" t="s">
        <v>116</v>
      </c>
      <c r="B20" s="106" t="s">
        <v>96</v>
      </c>
      <c r="C20" s="178">
        <f>'2_Darba efektivitāte'!C55</f>
        <v>100</v>
      </c>
      <c r="D20" s="182">
        <f>'3_Darbinieki un atalgojums'!P48</f>
        <v>0</v>
      </c>
      <c r="E20" s="251">
        <v>50</v>
      </c>
      <c r="F20" s="251">
        <v>50</v>
      </c>
      <c r="G20" s="251">
        <v>50</v>
      </c>
      <c r="H20" s="107">
        <f>SUM(D20:G20)</f>
        <v>150</v>
      </c>
      <c r="I20" s="107">
        <f>H20/C20</f>
        <v>1.5</v>
      </c>
      <c r="J20" s="108">
        <f>H20*36</f>
        <v>5400</v>
      </c>
    </row>
    <row r="21" spans="1:10" ht="15.75" thickBot="1" x14ac:dyDescent="0.25">
      <c r="A21" s="572" t="s">
        <v>19</v>
      </c>
      <c r="B21" s="577"/>
      <c r="C21" s="109">
        <f t="shared" ref="C21:H21" si="2">SUM(C18:C20)</f>
        <v>300</v>
      </c>
      <c r="D21" s="110">
        <f t="shared" si="2"/>
        <v>0</v>
      </c>
      <c r="E21" s="110">
        <f t="shared" si="2"/>
        <v>150</v>
      </c>
      <c r="F21" s="110">
        <f t="shared" si="2"/>
        <v>150</v>
      </c>
      <c r="G21" s="110">
        <f t="shared" si="2"/>
        <v>150</v>
      </c>
      <c r="H21" s="110">
        <f t="shared" si="2"/>
        <v>450</v>
      </c>
      <c r="I21" s="110">
        <f>H21/C21</f>
        <v>1.5</v>
      </c>
      <c r="J21" s="111">
        <f>H21*36</f>
        <v>16200</v>
      </c>
    </row>
    <row r="22" spans="1:10" x14ac:dyDescent="0.2">
      <c r="A22" s="103" t="s">
        <v>86</v>
      </c>
      <c r="B22" s="568" t="s">
        <v>89</v>
      </c>
      <c r="C22" s="569"/>
      <c r="D22" s="569"/>
      <c r="E22" s="569"/>
      <c r="F22" s="569"/>
      <c r="G22" s="569"/>
      <c r="H22" s="569"/>
      <c r="I22" s="569"/>
      <c r="J22" s="570"/>
    </row>
    <row r="23" spans="1:10" ht="15" x14ac:dyDescent="0.2">
      <c r="A23" s="105" t="s">
        <v>43</v>
      </c>
      <c r="B23" s="112" t="s">
        <v>93</v>
      </c>
      <c r="C23" s="179">
        <f>C18</f>
        <v>100</v>
      </c>
      <c r="D23" s="183">
        <f>'3_Darbinieki un atalgojums'!P54</f>
        <v>0</v>
      </c>
      <c r="E23" s="250">
        <v>50</v>
      </c>
      <c r="F23" s="250">
        <v>50</v>
      </c>
      <c r="G23" s="250">
        <v>50</v>
      </c>
      <c r="H23" s="113">
        <f>SUM(D23:G23)</f>
        <v>150</v>
      </c>
      <c r="I23" s="113">
        <f>H23/C23</f>
        <v>1.5</v>
      </c>
      <c r="J23" s="114">
        <f>H23*36</f>
        <v>5400</v>
      </c>
    </row>
    <row r="24" spans="1:10" ht="15.75" thickBot="1" x14ac:dyDescent="0.25">
      <c r="A24" s="260" t="s">
        <v>44</v>
      </c>
      <c r="B24" s="261" t="s">
        <v>96</v>
      </c>
      <c r="C24" s="262">
        <f>C19</f>
        <v>100</v>
      </c>
      <c r="D24" s="263">
        <f>'3_Darbinieki un atalgojums'!P58</f>
        <v>0</v>
      </c>
      <c r="E24" s="251">
        <v>50</v>
      </c>
      <c r="F24" s="251">
        <v>50</v>
      </c>
      <c r="G24" s="251">
        <v>50</v>
      </c>
      <c r="H24" s="107">
        <f>SUM(D24:G24)</f>
        <v>150</v>
      </c>
      <c r="I24" s="107">
        <f>H24/C24</f>
        <v>1.5</v>
      </c>
      <c r="J24" s="108">
        <f>H24*36</f>
        <v>5400</v>
      </c>
    </row>
    <row r="25" spans="1:10" ht="17.100000000000001" customHeight="1" thickBot="1" x14ac:dyDescent="0.25">
      <c r="A25" s="572" t="s">
        <v>19</v>
      </c>
      <c r="B25" s="573"/>
      <c r="C25" s="264">
        <f t="shared" ref="C25:H25" si="3">SUM(C23:C24)</f>
        <v>200</v>
      </c>
      <c r="D25" s="110">
        <f t="shared" si="3"/>
        <v>0</v>
      </c>
      <c r="E25" s="110">
        <f t="shared" si="3"/>
        <v>100</v>
      </c>
      <c r="F25" s="110">
        <f t="shared" si="3"/>
        <v>100</v>
      </c>
      <c r="G25" s="110">
        <f t="shared" si="3"/>
        <v>100</v>
      </c>
      <c r="H25" s="110">
        <f t="shared" si="3"/>
        <v>300</v>
      </c>
      <c r="I25" s="110">
        <f>H25/C25</f>
        <v>1.5</v>
      </c>
      <c r="J25" s="111">
        <f>H25*36</f>
        <v>10800</v>
      </c>
    </row>
    <row r="26" spans="1:10" ht="14.65" customHeight="1" x14ac:dyDescent="0.2">
      <c r="A26" s="91" t="s">
        <v>87</v>
      </c>
      <c r="B26" s="574" t="s">
        <v>80</v>
      </c>
      <c r="C26" s="575"/>
      <c r="D26" s="575"/>
      <c r="E26" s="575"/>
      <c r="F26" s="575"/>
      <c r="G26" s="575"/>
      <c r="H26" s="575"/>
      <c r="I26" s="575"/>
      <c r="J26" s="576"/>
    </row>
    <row r="27" spans="1:10" ht="14.65" customHeight="1" thickBot="1" x14ac:dyDescent="0.25">
      <c r="A27" s="115" t="s">
        <v>117</v>
      </c>
      <c r="B27" s="116" t="s">
        <v>78</v>
      </c>
      <c r="C27" s="181" t="s">
        <v>78</v>
      </c>
      <c r="D27" s="180">
        <f>'3_Darbinieki un atalgojums'!P64</f>
        <v>0</v>
      </c>
      <c r="E27" s="252">
        <v>50</v>
      </c>
      <c r="F27" s="252">
        <v>50</v>
      </c>
      <c r="G27" s="252">
        <v>50</v>
      </c>
      <c r="H27" s="117">
        <f>SUM(D27:G27)</f>
        <v>150</v>
      </c>
      <c r="I27" s="117">
        <f>H27/(C11+C16+C21+C25)</f>
        <v>2.7777777777777776E-2</v>
      </c>
      <c r="J27" s="118">
        <f>H27*36</f>
        <v>5400</v>
      </c>
    </row>
    <row r="28" spans="1:10" ht="14.65" customHeight="1" thickBot="1" x14ac:dyDescent="0.25">
      <c r="A28" s="559" t="s">
        <v>19</v>
      </c>
      <c r="B28" s="567"/>
      <c r="C28" s="119" t="str">
        <f t="shared" ref="C28:J28" si="4">C27</f>
        <v>Visi objekti</v>
      </c>
      <c r="D28" s="120">
        <f t="shared" si="4"/>
        <v>0</v>
      </c>
      <c r="E28" s="120">
        <f t="shared" si="4"/>
        <v>50</v>
      </c>
      <c r="F28" s="120">
        <f t="shared" si="4"/>
        <v>50</v>
      </c>
      <c r="G28" s="120">
        <f t="shared" si="4"/>
        <v>50</v>
      </c>
      <c r="H28" s="120">
        <f t="shared" si="4"/>
        <v>150</v>
      </c>
      <c r="I28" s="120">
        <f t="shared" si="4"/>
        <v>2.7777777777777776E-2</v>
      </c>
      <c r="J28" s="121">
        <f t="shared" si="4"/>
        <v>5400</v>
      </c>
    </row>
    <row r="29" spans="1:10" ht="14.65" customHeight="1" thickBot="1" x14ac:dyDescent="0.25">
      <c r="A29" s="559" t="s">
        <v>118</v>
      </c>
      <c r="B29" s="560"/>
      <c r="C29" s="560"/>
      <c r="D29" s="560"/>
      <c r="E29" s="560"/>
      <c r="F29" s="560"/>
      <c r="G29" s="560"/>
      <c r="H29" s="122">
        <f>H11+H16+H21+H25+H28</f>
        <v>1650</v>
      </c>
      <c r="I29" s="122" t="s">
        <v>110</v>
      </c>
      <c r="J29" s="122">
        <f>J11+J16+J21+J25+J28</f>
        <v>59400</v>
      </c>
    </row>
    <row r="30" spans="1:10" ht="9" customHeight="1" x14ac:dyDescent="0.2">
      <c r="A30" s="123"/>
      <c r="B30" s="123"/>
      <c r="C30" s="123"/>
      <c r="D30" s="123"/>
      <c r="E30" s="123"/>
      <c r="F30" s="123"/>
      <c r="G30" s="123"/>
      <c r="H30" s="123"/>
      <c r="I30" s="124"/>
      <c r="J30" s="124"/>
    </row>
    <row r="31" spans="1:10" ht="11.1" customHeight="1" x14ac:dyDescent="0.2">
      <c r="A31" s="84"/>
      <c r="B31" s="84"/>
      <c r="C31" s="84"/>
      <c r="D31" s="184"/>
      <c r="E31" s="84"/>
      <c r="F31" s="84"/>
      <c r="G31" s="84"/>
      <c r="H31" s="84"/>
      <c r="I31" s="84"/>
      <c r="J31" s="84"/>
    </row>
  </sheetData>
  <mergeCells count="15">
    <mergeCell ref="D1:J1"/>
    <mergeCell ref="D2:J2"/>
    <mergeCell ref="A3:J3"/>
    <mergeCell ref="A29:G29"/>
    <mergeCell ref="B13:J13"/>
    <mergeCell ref="A5:J5"/>
    <mergeCell ref="B7:J7"/>
    <mergeCell ref="A11:B11"/>
    <mergeCell ref="A28:B28"/>
    <mergeCell ref="B22:J22"/>
    <mergeCell ref="A16:B16"/>
    <mergeCell ref="A25:B25"/>
    <mergeCell ref="B17:J17"/>
    <mergeCell ref="B26:J26"/>
    <mergeCell ref="A21:B21"/>
  </mergeCells>
  <phoneticPr fontId="27" type="noConversion"/>
  <pageMargins left="0.11811023622047245" right="0.11811023622047245" top="0" bottom="0" header="0.31496062992125984" footer="0.31496062992125984"/>
  <pageSetup paperSize="9" scale="7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43"/>
  <sheetViews>
    <sheetView workbookViewId="0">
      <selection activeCell="I38" sqref="I38"/>
    </sheetView>
  </sheetViews>
  <sheetFormatPr defaultColWidth="9.28515625" defaultRowHeight="14.25" x14ac:dyDescent="0.2"/>
  <cols>
    <col min="1" max="1" width="6.7109375" style="1" customWidth="1"/>
    <col min="2" max="2" width="41.42578125" style="1" customWidth="1"/>
    <col min="3" max="3" width="17.42578125" style="85" customWidth="1"/>
    <col min="4" max="4" width="18.28515625" style="85" customWidth="1"/>
    <col min="5" max="5" width="15.7109375" style="1" customWidth="1"/>
    <col min="6" max="6" width="14.42578125" style="1" customWidth="1"/>
    <col min="7" max="7" width="16.28515625" style="1" customWidth="1"/>
    <col min="8" max="8" width="15.7109375" style="1" customWidth="1"/>
    <col min="9" max="9" width="13.7109375" style="1" customWidth="1"/>
    <col min="10" max="16384" width="9.28515625" style="1"/>
  </cols>
  <sheetData>
    <row r="1" spans="1:9" ht="15" x14ac:dyDescent="0.2">
      <c r="A1" s="127"/>
      <c r="B1" s="127"/>
      <c r="C1" s="128"/>
      <c r="D1" s="128"/>
      <c r="E1" s="485"/>
      <c r="F1" s="485"/>
      <c r="G1" s="485"/>
      <c r="H1" s="80"/>
      <c r="I1" s="80"/>
    </row>
    <row r="2" spans="1:9" x14ac:dyDescent="0.2">
      <c r="A2" s="127"/>
      <c r="B2" s="127"/>
      <c r="C2" s="128"/>
      <c r="D2" s="128"/>
      <c r="E2" s="486" t="s">
        <v>244</v>
      </c>
      <c r="F2" s="486"/>
      <c r="G2" s="486"/>
      <c r="H2" s="80"/>
      <c r="I2" s="80"/>
    </row>
    <row r="3" spans="1:9" ht="18.600000000000001" customHeight="1" x14ac:dyDescent="0.25">
      <c r="A3" s="558" t="s">
        <v>51</v>
      </c>
      <c r="B3" s="558"/>
      <c r="C3" s="558"/>
      <c r="D3" s="558"/>
      <c r="E3" s="558"/>
      <c r="F3" s="558"/>
      <c r="G3" s="130"/>
      <c r="H3" s="86"/>
      <c r="I3" s="86"/>
    </row>
    <row r="4" spans="1:9" ht="15.75" thickBot="1" x14ac:dyDescent="0.3">
      <c r="A4" s="586" t="s">
        <v>85</v>
      </c>
      <c r="B4" s="586"/>
      <c r="C4" s="586"/>
      <c r="D4" s="586"/>
      <c r="E4" s="127"/>
      <c r="F4" s="127"/>
      <c r="G4" s="127"/>
    </row>
    <row r="5" spans="1:9" ht="79.5" customHeight="1" thickBot="1" x14ac:dyDescent="0.3">
      <c r="A5" s="131" t="s">
        <v>33</v>
      </c>
      <c r="B5" s="132" t="s">
        <v>54</v>
      </c>
      <c r="C5" s="133" t="s">
        <v>90</v>
      </c>
      <c r="D5" s="134" t="s">
        <v>91</v>
      </c>
      <c r="E5" s="127"/>
      <c r="F5" s="127"/>
      <c r="G5" s="127"/>
    </row>
    <row r="6" spans="1:9" ht="15" x14ac:dyDescent="0.2">
      <c r="A6" s="135" t="s">
        <v>24</v>
      </c>
      <c r="B6" s="136" t="s">
        <v>222</v>
      </c>
      <c r="C6" s="137">
        <f>'4_Tāme'!H11</f>
        <v>450</v>
      </c>
      <c r="D6" s="88">
        <f>'4_Tāme'!J11</f>
        <v>16200</v>
      </c>
      <c r="E6" s="127"/>
      <c r="F6" s="127"/>
      <c r="G6" s="127"/>
    </row>
    <row r="7" spans="1:9" ht="15" x14ac:dyDescent="0.25">
      <c r="A7" s="138" t="s">
        <v>25</v>
      </c>
      <c r="B7" s="139" t="s">
        <v>88</v>
      </c>
      <c r="C7" s="140">
        <f>'4_Tāme'!H16</f>
        <v>300</v>
      </c>
      <c r="D7" s="87">
        <f>'4_Tāme'!J16</f>
        <v>10800</v>
      </c>
      <c r="E7" s="127"/>
      <c r="F7" s="127"/>
      <c r="G7" s="127"/>
    </row>
    <row r="8" spans="1:9" ht="15" x14ac:dyDescent="0.25">
      <c r="A8" s="141" t="s">
        <v>77</v>
      </c>
      <c r="B8" s="142" t="s">
        <v>223</v>
      </c>
      <c r="C8" s="143">
        <f>'4_Tāme'!H21</f>
        <v>450</v>
      </c>
      <c r="D8" s="144">
        <f>'4_Tāme'!J21</f>
        <v>16200</v>
      </c>
      <c r="E8" s="127"/>
      <c r="F8" s="127"/>
      <c r="G8" s="127"/>
    </row>
    <row r="9" spans="1:9" ht="19.5" customHeight="1" x14ac:dyDescent="0.25">
      <c r="A9" s="145" t="s">
        <v>86</v>
      </c>
      <c r="B9" s="146" t="s">
        <v>89</v>
      </c>
      <c r="C9" s="147">
        <f>'4_Tāme'!H25</f>
        <v>300</v>
      </c>
      <c r="D9" s="148">
        <f>'4_Tāme'!J25</f>
        <v>10800</v>
      </c>
      <c r="E9" s="127"/>
      <c r="F9" s="127"/>
      <c r="G9" s="127"/>
    </row>
    <row r="10" spans="1:9" ht="18" customHeight="1" thickBot="1" x14ac:dyDescent="0.3">
      <c r="A10" s="149" t="s">
        <v>87</v>
      </c>
      <c r="B10" s="150" t="s">
        <v>80</v>
      </c>
      <c r="C10" s="151">
        <f>'4_Tāme'!H28</f>
        <v>150</v>
      </c>
      <c r="D10" s="152">
        <f>'4_Tāme'!J28</f>
        <v>5400</v>
      </c>
      <c r="E10" s="127"/>
      <c r="F10" s="127"/>
      <c r="G10" s="127"/>
    </row>
    <row r="11" spans="1:9" ht="35.25" customHeight="1" thickBot="1" x14ac:dyDescent="0.3">
      <c r="A11" s="588" t="s">
        <v>100</v>
      </c>
      <c r="B11" s="589"/>
      <c r="C11" s="153">
        <f>SUM(C6:C10)</f>
        <v>1650</v>
      </c>
      <c r="D11" s="154">
        <f>SUM(D6:D10)</f>
        <v>59400</v>
      </c>
      <c r="E11" s="127"/>
      <c r="F11" s="130"/>
      <c r="G11" s="127"/>
    </row>
    <row r="12" spans="1:9" ht="15" x14ac:dyDescent="0.25">
      <c r="A12" s="590" t="s">
        <v>55</v>
      </c>
      <c r="B12" s="591"/>
      <c r="C12" s="155">
        <f>C11*21%</f>
        <v>346.5</v>
      </c>
      <c r="D12" s="156">
        <f>D11*21%</f>
        <v>12474</v>
      </c>
      <c r="E12" s="127"/>
      <c r="F12" s="127"/>
      <c r="G12" s="127"/>
    </row>
    <row r="13" spans="1:9" ht="15" customHeight="1" thickBot="1" x14ac:dyDescent="0.3">
      <c r="A13" s="592" t="s">
        <v>52</v>
      </c>
      <c r="B13" s="593"/>
      <c r="C13" s="157">
        <f>C11+C12</f>
        <v>1996.5</v>
      </c>
      <c r="D13" s="158">
        <f>D11+D12</f>
        <v>71874</v>
      </c>
      <c r="E13" s="127"/>
      <c r="F13" s="127"/>
      <c r="G13" s="127"/>
    </row>
    <row r="14" spans="1:9" x14ac:dyDescent="0.2">
      <c r="A14" s="127"/>
      <c r="B14" s="127"/>
      <c r="C14" s="128"/>
      <c r="D14" s="128"/>
      <c r="E14" s="127"/>
      <c r="F14" s="127"/>
      <c r="G14" s="127"/>
    </row>
    <row r="15" spans="1:9" ht="21.75" customHeight="1" thickBot="1" x14ac:dyDescent="0.25">
      <c r="A15" s="579" t="s">
        <v>6</v>
      </c>
      <c r="B15" s="579"/>
      <c r="C15" s="579"/>
      <c r="D15" s="579"/>
      <c r="E15" s="579"/>
      <c r="F15" s="579"/>
      <c r="G15" s="579"/>
    </row>
    <row r="16" spans="1:9" ht="129" customHeight="1" thickBot="1" x14ac:dyDescent="0.25">
      <c r="A16" s="159" t="s">
        <v>33</v>
      </c>
      <c r="B16" s="160" t="s">
        <v>9</v>
      </c>
      <c r="C16" s="133" t="s">
        <v>34</v>
      </c>
      <c r="D16" s="133" t="s">
        <v>92</v>
      </c>
      <c r="E16" s="133" t="s">
        <v>35</v>
      </c>
      <c r="F16" s="133" t="s">
        <v>120</v>
      </c>
      <c r="G16" s="161" t="s">
        <v>119</v>
      </c>
    </row>
    <row r="17" spans="1:7" ht="16.5" customHeight="1" x14ac:dyDescent="0.2">
      <c r="A17" s="200" t="s">
        <v>31</v>
      </c>
      <c r="B17" s="162" t="s">
        <v>36</v>
      </c>
      <c r="C17" s="163" t="s">
        <v>98</v>
      </c>
      <c r="D17" s="265">
        <v>500</v>
      </c>
      <c r="E17" s="266">
        <v>6</v>
      </c>
      <c r="F17" s="164">
        <v>0.75</v>
      </c>
      <c r="G17" s="165">
        <f t="shared" ref="G17:G22" si="0">D17*E17*F17</f>
        <v>2250</v>
      </c>
    </row>
    <row r="18" spans="1:7" ht="15.75" x14ac:dyDescent="0.2">
      <c r="A18" s="201" t="s">
        <v>32</v>
      </c>
      <c r="B18" s="166" t="s">
        <v>37</v>
      </c>
      <c r="C18" s="167" t="s">
        <v>98</v>
      </c>
      <c r="D18" s="267">
        <v>300</v>
      </c>
      <c r="E18" s="268">
        <v>6</v>
      </c>
      <c r="F18" s="168">
        <v>0</v>
      </c>
      <c r="G18" s="169">
        <f t="shared" si="0"/>
        <v>0</v>
      </c>
    </row>
    <row r="19" spans="1:7" ht="14.25" customHeight="1" x14ac:dyDescent="0.2">
      <c r="A19" s="201" t="s">
        <v>81</v>
      </c>
      <c r="B19" s="166" t="s">
        <v>38</v>
      </c>
      <c r="C19" s="167" t="s">
        <v>98</v>
      </c>
      <c r="D19" s="267">
        <v>250</v>
      </c>
      <c r="E19" s="268">
        <v>3</v>
      </c>
      <c r="F19" s="168">
        <v>0</v>
      </c>
      <c r="G19" s="169">
        <f t="shared" si="0"/>
        <v>0</v>
      </c>
    </row>
    <row r="20" spans="1:7" ht="15.75" x14ac:dyDescent="0.2">
      <c r="A20" s="201" t="s">
        <v>82</v>
      </c>
      <c r="B20" s="166" t="s">
        <v>39</v>
      </c>
      <c r="C20" s="167" t="s">
        <v>98</v>
      </c>
      <c r="D20" s="267">
        <v>400</v>
      </c>
      <c r="E20" s="268">
        <v>3</v>
      </c>
      <c r="F20" s="168">
        <v>0</v>
      </c>
      <c r="G20" s="169">
        <f t="shared" si="0"/>
        <v>0</v>
      </c>
    </row>
    <row r="21" spans="1:7" ht="15.75" x14ac:dyDescent="0.2">
      <c r="A21" s="201" t="s">
        <v>83</v>
      </c>
      <c r="B21" s="166" t="s">
        <v>40</v>
      </c>
      <c r="C21" s="167" t="s">
        <v>98</v>
      </c>
      <c r="D21" s="267">
        <v>600</v>
      </c>
      <c r="E21" s="268">
        <v>3</v>
      </c>
      <c r="F21" s="168">
        <v>0</v>
      </c>
      <c r="G21" s="169">
        <f t="shared" si="0"/>
        <v>0</v>
      </c>
    </row>
    <row r="22" spans="1:7" ht="30.75" customHeight="1" thickBot="1" x14ac:dyDescent="0.25">
      <c r="A22" s="202" t="s">
        <v>97</v>
      </c>
      <c r="B22" s="170" t="s">
        <v>41</v>
      </c>
      <c r="C22" s="271" t="s">
        <v>224</v>
      </c>
      <c r="D22" s="269">
        <v>30</v>
      </c>
      <c r="E22" s="270">
        <v>4</v>
      </c>
      <c r="F22" s="171">
        <v>0</v>
      </c>
      <c r="G22" s="172">
        <f t="shared" si="0"/>
        <v>0</v>
      </c>
    </row>
    <row r="23" spans="1:7" ht="18" customHeight="1" thickBot="1" x14ac:dyDescent="0.25">
      <c r="A23" s="594" t="s">
        <v>101</v>
      </c>
      <c r="B23" s="595"/>
      <c r="C23" s="595"/>
      <c r="D23" s="595"/>
      <c r="E23" s="595"/>
      <c r="F23" s="595"/>
      <c r="G23" s="125">
        <f>SUM(G17:G22)</f>
        <v>2250</v>
      </c>
    </row>
    <row r="24" spans="1:7" ht="85.5" customHeight="1" thickBot="1" x14ac:dyDescent="0.25">
      <c r="A24" s="583" t="s">
        <v>7</v>
      </c>
      <c r="B24" s="584"/>
      <c r="C24" s="584"/>
      <c r="D24" s="584"/>
      <c r="E24" s="584"/>
      <c r="F24" s="584"/>
      <c r="G24" s="585"/>
    </row>
    <row r="25" spans="1:7" x14ac:dyDescent="0.2">
      <c r="A25" s="127"/>
      <c r="B25" s="127"/>
      <c r="C25" s="128"/>
      <c r="D25" s="128"/>
      <c r="E25" s="127"/>
      <c r="F25" s="127"/>
      <c r="G25" s="127"/>
    </row>
    <row r="26" spans="1:7" ht="29.25" customHeight="1" thickBot="1" x14ac:dyDescent="0.25">
      <c r="A26" s="587" t="s">
        <v>227</v>
      </c>
      <c r="B26" s="587"/>
      <c r="C26" s="587"/>
      <c r="D26" s="587"/>
      <c r="E26" s="126"/>
      <c r="F26" s="126"/>
      <c r="G26" s="127"/>
    </row>
    <row r="27" spans="1:7" ht="92.25" customHeight="1" thickBot="1" x14ac:dyDescent="0.25">
      <c r="A27" s="159" t="s">
        <v>33</v>
      </c>
      <c r="B27" s="160" t="s">
        <v>9</v>
      </c>
      <c r="C27" s="133" t="s">
        <v>34</v>
      </c>
      <c r="D27" s="161" t="s">
        <v>53</v>
      </c>
      <c r="E27" s="127"/>
      <c r="F27" s="173"/>
      <c r="G27" s="127"/>
    </row>
    <row r="28" spans="1:7" ht="30" x14ac:dyDescent="0.2">
      <c r="A28" s="203" t="s">
        <v>17</v>
      </c>
      <c r="B28" s="174" t="s">
        <v>225</v>
      </c>
      <c r="C28" s="175" t="s">
        <v>45</v>
      </c>
      <c r="D28" s="176">
        <v>0</v>
      </c>
      <c r="E28" s="127"/>
      <c r="F28" s="124"/>
      <c r="G28" s="127"/>
    </row>
    <row r="29" spans="1:7" ht="45.75" thickBot="1" x14ac:dyDescent="0.25">
      <c r="A29" s="204" t="s">
        <v>18</v>
      </c>
      <c r="B29" s="198" t="s">
        <v>226</v>
      </c>
      <c r="C29" s="199" t="s">
        <v>45</v>
      </c>
      <c r="D29" s="176">
        <v>0</v>
      </c>
      <c r="E29" s="127"/>
      <c r="F29" s="124"/>
      <c r="G29" s="127"/>
    </row>
    <row r="30" spans="1:7" ht="135" customHeight="1" thickBot="1" x14ac:dyDescent="0.25">
      <c r="A30" s="583" t="s">
        <v>228</v>
      </c>
      <c r="B30" s="584"/>
      <c r="C30" s="584"/>
      <c r="D30" s="585"/>
      <c r="E30" s="127"/>
      <c r="F30" s="127"/>
      <c r="G30" s="127"/>
    </row>
    <row r="32" spans="1:7" ht="36.75" customHeight="1" thickBot="1" x14ac:dyDescent="0.25">
      <c r="A32" s="579" t="s">
        <v>229</v>
      </c>
      <c r="B32" s="579"/>
      <c r="C32" s="579"/>
      <c r="D32" s="579"/>
    </row>
    <row r="33" spans="1:10" ht="105.75" customHeight="1" thickBot="1" x14ac:dyDescent="0.25">
      <c r="A33" s="580" t="s">
        <v>230</v>
      </c>
      <c r="B33" s="581"/>
      <c r="C33" s="581"/>
      <c r="D33" s="582"/>
    </row>
    <row r="34" spans="1:10" ht="29.25" customHeight="1" x14ac:dyDescent="0.25">
      <c r="A34" s="448" t="s">
        <v>33</v>
      </c>
      <c r="B34" s="449" t="s">
        <v>233</v>
      </c>
      <c r="C34" s="449" t="s">
        <v>232</v>
      </c>
      <c r="D34" s="450" t="s">
        <v>234</v>
      </c>
    </row>
    <row r="35" spans="1:10" x14ac:dyDescent="0.2">
      <c r="A35" s="441" t="s">
        <v>231</v>
      </c>
      <c r="B35" s="440" t="s">
        <v>237</v>
      </c>
      <c r="C35" s="446"/>
      <c r="D35" s="444">
        <v>10</v>
      </c>
    </row>
    <row r="36" spans="1:10" x14ac:dyDescent="0.2">
      <c r="A36" s="441" t="s">
        <v>235</v>
      </c>
      <c r="B36" s="440" t="s">
        <v>236</v>
      </c>
      <c r="C36" s="446"/>
      <c r="D36" s="444">
        <v>20</v>
      </c>
    </row>
    <row r="37" spans="1:10" x14ac:dyDescent="0.2">
      <c r="A37" s="441" t="s">
        <v>238</v>
      </c>
      <c r="B37" s="440" t="s">
        <v>239</v>
      </c>
      <c r="C37" s="446" t="s">
        <v>110</v>
      </c>
      <c r="D37" s="444">
        <v>29</v>
      </c>
    </row>
    <row r="38" spans="1:10" ht="29.25" thickBot="1" x14ac:dyDescent="0.25">
      <c r="A38" s="442" t="s">
        <v>240</v>
      </c>
      <c r="B38" s="443" t="s">
        <v>241</v>
      </c>
      <c r="C38" s="447"/>
      <c r="D38" s="445">
        <v>0</v>
      </c>
    </row>
    <row r="42" spans="1:10" ht="30.75" customHeight="1" x14ac:dyDescent="0.2">
      <c r="A42" s="578" t="s">
        <v>242</v>
      </c>
      <c r="B42" s="578"/>
      <c r="C42" s="578"/>
      <c r="D42" s="578"/>
      <c r="E42" s="578"/>
      <c r="F42" s="578"/>
      <c r="G42" s="578"/>
      <c r="H42" s="451"/>
      <c r="I42" s="451"/>
      <c r="J42" s="451"/>
    </row>
    <row r="43" spans="1:10" ht="30.75" customHeight="1" x14ac:dyDescent="0.2">
      <c r="A43" s="578" t="s">
        <v>243</v>
      </c>
      <c r="B43" s="578"/>
      <c r="C43" s="578"/>
      <c r="D43" s="578"/>
      <c r="E43" s="578"/>
      <c r="F43" s="578"/>
      <c r="G43" s="578"/>
      <c r="H43" s="451"/>
      <c r="I43" s="451"/>
      <c r="J43" s="451"/>
    </row>
  </sheetData>
  <mergeCells count="16">
    <mergeCell ref="E2:G2"/>
    <mergeCell ref="E1:G1"/>
    <mergeCell ref="A4:D4"/>
    <mergeCell ref="A26:D26"/>
    <mergeCell ref="A3:F3"/>
    <mergeCell ref="A11:B11"/>
    <mergeCell ref="A12:B12"/>
    <mergeCell ref="A13:B13"/>
    <mergeCell ref="A15:G15"/>
    <mergeCell ref="A23:F23"/>
    <mergeCell ref="A24:G24"/>
    <mergeCell ref="A42:G42"/>
    <mergeCell ref="A43:G43"/>
    <mergeCell ref="A32:D32"/>
    <mergeCell ref="A33:D33"/>
    <mergeCell ref="A30:D30"/>
  </mergeCells>
  <phoneticPr fontId="27" type="noConversion"/>
  <pageMargins left="0.11811023622047245" right="0.11811023622047245" top="0" bottom="0" header="0.31496062992125984" footer="0.31496062992125984"/>
  <pageSetup paperSize="9" scale="7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570daea-32e5-443d-864e-89f901ca737d" xsi:nil="true"/>
    <lcf76f155ced4ddcb4097134ff3c332f xmlns="91b49ab1-9be5-4af7-9e50-846f311e3d0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F28EBB1BA9A5D74B8887D1D0355963EB" ma:contentTypeVersion="14" ma:contentTypeDescription="Izveidot jaunu dokumentu." ma:contentTypeScope="" ma:versionID="729b02a397838d459568264c50f65268">
  <xsd:schema xmlns:xsd="http://www.w3.org/2001/XMLSchema" xmlns:xs="http://www.w3.org/2001/XMLSchema" xmlns:p="http://schemas.microsoft.com/office/2006/metadata/properties" xmlns:ns2="91b49ab1-9be5-4af7-9e50-846f311e3d04" xmlns:ns3="2570daea-32e5-443d-864e-89f901ca737d" targetNamespace="http://schemas.microsoft.com/office/2006/metadata/properties" ma:root="true" ma:fieldsID="7a5a0403280c8880308254e003821316" ns2:_="" ns3:_="">
    <xsd:import namespace="91b49ab1-9be5-4af7-9e50-846f311e3d04"/>
    <xsd:import namespace="2570daea-32e5-443d-864e-89f901ca737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b49ab1-9be5-4af7-9e50-846f311e3d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Attēlu atzīmes" ma:readOnly="false" ma:fieldId="{5cf76f15-5ced-4ddc-b409-7134ff3c332f}" ma:taxonomyMulti="true" ma:sspId="e01d4dec-29c4-41e7-989f-1fbfffcc47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70daea-32e5-443d-864e-89f901ca737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f28ba81-43cb-40ab-be5b-551047c626d1}" ma:internalName="TaxCatchAll" ma:showField="CatchAllData" ma:web="2570daea-32e5-443d-864e-89f901ca737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D56F3D-22CC-4002-BBF0-E7A77714286C}">
  <ds:schemaRefs>
    <ds:schemaRef ds:uri="http://schemas.microsoft.com/office/2006/metadata/properties"/>
    <ds:schemaRef ds:uri="http://schemas.microsoft.com/office/infopath/2007/PartnerControls"/>
    <ds:schemaRef ds:uri="2570daea-32e5-443d-864e-89f901ca737d"/>
    <ds:schemaRef ds:uri="91b49ab1-9be5-4af7-9e50-846f311e3d04"/>
  </ds:schemaRefs>
</ds:datastoreItem>
</file>

<file path=customXml/itemProps2.xml><?xml version="1.0" encoding="utf-8"?>
<ds:datastoreItem xmlns:ds="http://schemas.openxmlformats.org/officeDocument/2006/customXml" ds:itemID="{1B5BE7E0-52B1-4553-8F36-4AC9D33F0A24}">
  <ds:schemaRefs>
    <ds:schemaRef ds:uri="http://schemas.microsoft.com/sharepoint/v3/contenttype/forms"/>
  </ds:schemaRefs>
</ds:datastoreItem>
</file>

<file path=customXml/itemProps3.xml><?xml version="1.0" encoding="utf-8"?>
<ds:datastoreItem xmlns:ds="http://schemas.openxmlformats.org/officeDocument/2006/customXml" ds:itemID="{61008507-42BC-474B-A71D-ECE30EAAC0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b49ab1-9be5-4af7-9e50-846f311e3d04"/>
    <ds:schemaRef ds:uri="2570daea-32e5-443d-864e-89f901ca73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1_Darba laika normatīvi</vt:lpstr>
      <vt:lpstr>2_Darba efektivitāte</vt:lpstr>
      <vt:lpstr>3_Darbinieki un atalgojums</vt:lpstr>
      <vt:lpstr>4_Tāme</vt:lpstr>
      <vt:lpstr>5_Finanšu piedāvājums</vt:lpstr>
      <vt:lpstr>'1_Darba laika normatīvi'!Print_Area</vt:lpstr>
      <vt:lpstr>'2_Darba efektivitāte'!Print_Area</vt:lpstr>
      <vt:lpstr>'3_Darbinieki un atalgojums'!Print_Area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Vadlīnijas telpu un teritorijas uzkopšanas pakalpojuma iepirkumiem</dc:title>
  <dc:subject/>
  <dc:creator/>
  <cp:keywords>LPUAA, IUB, vadlīnijas, pielikums</cp:keywords>
  <dc:description/>
  <cp:lastModifiedBy/>
  <dcterms:created xsi:type="dcterms:W3CDTF">2024-04-25T12:25:07Z</dcterms:created>
  <dcterms:modified xsi:type="dcterms:W3CDTF">2024-05-03T14:11:23Z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0x010100F28EBB1BA9A5D74B8887D1D0355963EB</vt:lpwstr>
  </property>
</Properties>
</file>